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'Лист1'!$A$1:$J$135</definedName>
  </definedNames>
  <calcPr fullCalcOnLoad="1"/>
</workbook>
</file>

<file path=xl/sharedStrings.xml><?xml version="1.0" encoding="utf-8"?>
<sst xmlns="http://schemas.openxmlformats.org/spreadsheetml/2006/main" count="183" uniqueCount="92">
  <si>
    <t>Наименование программы</t>
  </si>
  <si>
    <t>федеральный бюджет</t>
  </si>
  <si>
    <t>областной бюджет</t>
  </si>
  <si>
    <t xml:space="preserve">местный бюджет </t>
  </si>
  <si>
    <t>внебюджетные средства</t>
  </si>
  <si>
    <t>ВСЕГО</t>
  </si>
  <si>
    <t>Муниципальная программа "Управление муниципальными финансами и муниципальным долгом Собинского района"</t>
  </si>
  <si>
    <t>за счет источников финансового дефицита районного бюджета</t>
  </si>
  <si>
    <t>Муниципальная программа "Обеспечение доступным и комфортным жильем населения Собинского района"</t>
  </si>
  <si>
    <t>Муниципальная программа "Снижение административных барьеров,оптимизация и повышение качества предоставления государственных и мунциипальных услуг,в том числе на базе многофункциональных центров предоставления государственных и муниципальных услуг"</t>
  </si>
  <si>
    <t>Объем финансирования на весь период реализации программы</t>
  </si>
  <si>
    <t>Фактически исполнено</t>
  </si>
  <si>
    <t>Лимит годовой или предусмотрено средств</t>
  </si>
  <si>
    <t>на начало текущего года</t>
  </si>
  <si>
    <t>за отчетный период текущего года(нарастающим итогом)</t>
  </si>
  <si>
    <t>за весь период реализации программы (гр.4+гр.5)</t>
  </si>
  <si>
    <t>Выполнение программы за отчетный период в % гр.5/гр.3</t>
  </si>
  <si>
    <t>Краткая информация по выполнению программных мероприятий за отчетный период текущего года</t>
  </si>
  <si>
    <t>Краткая характеристика оценки показателей эффективности реализации программы(соответствие достигнутых за год результатов плановым показателям,утвержденным в программе)</t>
  </si>
  <si>
    <t>Выполнение программы за отчетный период в % гр.6/гр.2</t>
  </si>
  <si>
    <t xml:space="preserve"> Оценка эффективности индикаторов составляет 100%,оценка степени соответствия зарланированному уровню затрат и эффективности использования средств федерального,областного,районного бюджетов составляет 100 %.Значение показателя эффективности программы составляет 100%.В соответствии с проведенной оценкой программа имеет высокий уровень эффективности.</t>
  </si>
  <si>
    <t>Информация о ходе финансирования и реализации муниципальных программ Собинского района</t>
  </si>
  <si>
    <t>Все  показатели программы выполнены,реализация МП в денежном выражении составляет 100 %.В целом муниципальная программа исполнена "эффективно".</t>
  </si>
  <si>
    <t>Муниципальная программа "Развитие жилищно-коммунального хозяйства в Собинском районе"</t>
  </si>
  <si>
    <t>Муниципальная программа "Содействие развитию малого и среднего предпринимательства в Собинском районе"</t>
  </si>
  <si>
    <t>Муниципальная программа "Развитие образования"</t>
  </si>
  <si>
    <t>Муниципальная программа "Развитие физической культуры и спорта в Собинском районе "</t>
  </si>
  <si>
    <t>Муниципальная программа "Сохранение и развитие культуры Собинского района"</t>
  </si>
  <si>
    <t>Муниципальная программа "Управление муниципальным имуществом и земельными ресурсами"</t>
  </si>
  <si>
    <t>Муниципальная программа "Дорожное хозяйство Собинского района "</t>
  </si>
  <si>
    <t>Муниципальная программа "Развитие системы гражданской обороны,пожарной безопасности на водных объектах ,защиты населения от чрезвычайных ситуаций и снижение рисков возникновения на территории Собинского района "</t>
  </si>
  <si>
    <t>Муниципальная программа "Противодействие злоупотреблению наркотиками и их незаконному обороту "</t>
  </si>
  <si>
    <t>Муниципальная программа "Создание новых мест в общеобразовательных организациях Собинского района в соответствии с пргнозируемой потребностью и современными условичми ."</t>
  </si>
  <si>
    <t>Муниципальная программа "Развитие муниципальной службы в администрации Собинского района "</t>
  </si>
  <si>
    <t>остаток</t>
  </si>
  <si>
    <t>безвозмездные поступления</t>
  </si>
  <si>
    <t>безвозмездные поступление</t>
  </si>
  <si>
    <t xml:space="preserve">Выполнены основные мероприятия:
- содержание имущества казны (охрана объектов, коммунальные услуги); 
-проведены кадастровые работы, инвентаризация, изготовление технической документации, кадастровых паспортов на объекты мун.собственности,межевых планов;
-осуществлено финансовое  обеспечение деятельности комитета по управлению имуществом и МКУ «Земля» и т.д.
</t>
  </si>
  <si>
    <t xml:space="preserve">Расходы направлены:
- на содержание МФЦ г.Собинка и п.Ставрово(оплата труда и начисления на оплату труда, транспортные, коммунальные услуги, услуги связи, содержание имущества, приобретение основных средств и материальных запасов, уплата налогов и сборов).
</t>
  </si>
  <si>
    <t xml:space="preserve">Муниципальная программа "Противодействие терроризму и экстремизму на территории Собинского района" </t>
  </si>
  <si>
    <t>Выравнивание бюджетной обеспеченности из районного фонда финансовой поддержки: г.Собинка -  Асерховское с/п,Копнинское с/п., Рождественское с/п , Толпуховское с/п , Черкутинское с/п ;                                          Иные межбюджетные трансферты бюджетам МО Собинского района на сбалансированность местных бюджетов (в том числе на голосование по поправкам в Конституцию РФ и на индексацию заработной платы): г. Собинка ., г. Лакинск ., п. Ставрово  тыс. руб., Асерховское с/п. Березниковское с/п., Воршинское с/п , Колокшаское с/п ., Копнинское с/п., Куриловское с/п ., Рождественское с/п  , Толпуховское с/п ., Черкутинское с/п .</t>
  </si>
  <si>
    <t>Степень достижения палновых показателей МП сроставляет 106%,уровень освоения средств МП составляет 99,6%.Программа реализуется с высоким уровнем эффективности.</t>
  </si>
  <si>
    <t>Коэффециент эффективности =-1,0-программа реализуется с высоким уровнем эффективности.</t>
  </si>
  <si>
    <t>безвозмездные средства</t>
  </si>
  <si>
    <t>за 2021 год</t>
  </si>
  <si>
    <t>Муниципальная программа "Комплексное развитие сельских территорий   Собинского района" ,всего</t>
  </si>
  <si>
    <t>Выпол.инженерно-эколог. изысканий ДК Колокша; смотр недостроенного здания,подг.заключения.специалиста Дома культуры (клуба) с Рождествено; Проведение лабораторных исследований (шум,воздух,освещ.,вода,радиац, микроклимат, освещенность)ДК Рождествено; Строительство Дома культуры в с.Рождествено 2этап.  авторский надзор по объект."Строит.Дома культ.в с.Рождест.Соб.район"; Строй контроль ДК Рождествено; Реконструкция котельной ДК Ельтесуново,    строит.контроль БМК"Ельтесуновский СДК",   лаб иссл радиации помещ. БМК"Ельтесуновский СДК"; Авторский надзор БМК"Ельтесуновский СДК";   пусконаладочные работы БМК"Ельтесуновский СДК", газопров низ.давл.для жил.домов в д.Колокша,Трем семьям предоставлены свидетельства о предоставлении социальных выплат на строительство (приобретение) жилья в сельской местности,Расходы на содержание МКУ «Управление сельского хозяйства», МКУ «Управление ЖКХ»,обеспеченность сельского населения услугами автомобильного транспорта общего пользования на регулярных автобусных маршрутах пригородного сообщения.</t>
  </si>
  <si>
    <t>Уровень финансирования программы составляет 94,1 %.Реализация программы отвечает приведенным выше критериям, уровень эффективности ее реализации признается удовлетворительным. Результаты программы не достигнутые в полном объеме в 2021году по объективным причинам, реализация мероприятий продолжиться в 2022 году.</t>
  </si>
  <si>
    <t>Степень достижения запланированных результатов по индикаторам составляет 33,3%.Фактически произведенные затраты исполнены на 100 % к плановым назначениям.Фактические сроки реализации мероприятий совпадают с запланированными,фактически полученные результаты равны ожидаемым.Среднее значение показателей- 77,8 %,Вывод-программа с удовлетворительным уровнем эффективности.</t>
  </si>
  <si>
    <t>лабораторно-инструментальные исследования питьевой воды.</t>
  </si>
  <si>
    <t>Степень достижения запланированных результатов по индикаторам составляет 100 %.Фактически произведенные затраты исполнены на 100 % к плановым назначениям.Фактические сроки реализации мероприятий совпадают с запланированными,фактически полученные результаты равны ожидаемым.Среднее значение показателя эффективности программы-100%.Вывод-программа с увысоким уровнем эффективности.</t>
  </si>
  <si>
    <t>транспортные услуги г.Суздаль ярмарка "Суздальский разгуляй 2021" Представление района с продукцией.</t>
  </si>
  <si>
    <t>Фактически достигнутые значения показателей(индикаторов)составляют 101,3%,уровень финансированяи реализации основных мероприятий программы составляет 100%,фактические сроки реализации мероприятий сравниваются с запланированными,фактически полученные результаты равны ожидаемым,МП реализуется с высоким уровнем эффективности.</t>
  </si>
  <si>
    <t xml:space="preserve">Оказание услуг по обмену электронного документооборота в системе электронный документооборот, продление регистрации домена, хостинг тариф,выделенные IP-адрес на хостинге, 
  услуги связи , приобрет неиск прав для ЭВМ, сопровождение программы Парус, Лотос, продление несанкционированного доступа, комплекс услуг ТехноКад,  продление лицензии на использование права ПК РИК , заправка катриджей, видеонаблюдение ДК Рождественно,приобретение системных блоков,монитора , консультационные услуги 1С , приобретение лицензии, обновление програмного обеспечения и техническая поддержка,
расходы  для  формирования современной информационно технологической инфраструктуры органов местного самоуправления администрации Собинского района: обеспечение доступа учреждений к сети интернет , бесперебойное функционирование информационно-телекоммуникационной сети , обновление компьютерной техники и ввод в эксплуатацию програмного обеспечения , защита каналов связи, обучение сотрудников ИБ                 Расходы  на предоставление субсидии на публикацию информационных материалов в газете "Доверие" </t>
  </si>
  <si>
    <t>На основании анализа достигнутых значений показателей (индикаторов) Программы и входящих в её состав Подпрограмм  степень достижения запланированных результатов составила 104,7%. Сопоставив произведенные в 2021 году затраты на реализацию Программы с их плановыми назначениями, степень достижения запланированного уровня затрат составила 99,1%. Запланированные  Программой мероприятия выполнены в полном объеме  (100%). Все это свидетельствует  о высокой эффективности Программы.</t>
  </si>
  <si>
    <t>Обеспечение выполнения муниципального задания дошкольными образовательными организациями;школами; домами (центрами) детского творчества;выплаты персональных премий и степендий в области культуры одаренным детям "Надежды земли Владимирской";выплаты персональных разовых ежегодных премий   детям им.В.А.Солоухина;компенсация стоимости питания учащихся общеобразовательных организаций, организация льготного питания учащихся и питания в лагерях с дневным прбыванием;проведение ремонтных работ с целью обеспечения комплексной безопасности в муниципальных образовательных и дошкольных образовательных организациях, в том числе  ремонт и реконструкция зданий;расходы на организацию конкурсов, смотров, соревнований;расходы в рамках НАЦИОНАЛЬНОГО ПРОЕКТА "ОБРАЗОВАНИЕ", Федерального проекта "Современная школа"- МБОУ Асерховская СОШ и  ООШ № 4 г.Собинка приобретены: МФУ, ноутбуки,робота манипулятора  и др, Федерального проекта "Успех каждого ребенка" - МБОУ Березниковская ООШ произведен капитальный ремонт спортивного зала, ремонт отопления и приобретены основные средства;Федерального проекта "Цифровая образовательная среда" -МБОУ Ставровская СОШ- приобретено оборудование,обеспечение содержания муниципальных служащих управления образования;приобретено 11 квартир для детей-сирот и т.д.</t>
  </si>
  <si>
    <t xml:space="preserve">Проведение районных спортивно-массовых мероприятий и участие в спортивных мероприятиях вышестоящего уровня: проживание, транспортные услуги и питание спортсменов по спортивным соревнованиям по баскетболу, волейболу, мини футболу, паурлифтингу, легкой атлетике и т.д.; обеспечение деятельности МАУ СОЦ "Тонус" , МУС"Ставровский ФОК" ,МБУС стадион "Труд",   МБОУ ДО ДЮСШ г. Собинка (в рамках  НАЦИОНАЛЬНОГО ПРОЕКТА "ДЕМОГРАФИЯ" , Федерального проекта "Спорт - норма жизни"  (приобретение спортивного инвентаря);устройство футбольного поля с.Березники и др. </t>
  </si>
  <si>
    <t>Фактически достигнутые значения показателей(индикаторов)составляют 91,6 %,уровень финансирования  реализации основных мероприятий программы составляет 95%,степень реализации  удовлетворительная</t>
  </si>
  <si>
    <t xml:space="preserve">Степень достижения плановых показателей МП составляет 96 %,уровень освоения средств МП составляет 100%.Значение К -1,0 </t>
  </si>
  <si>
    <t>Расходы на обеспеч.деятельности МКУК "Межпоселенческая централизованная библиотечная система(24 филиала)";  обеспечение выполнения муниципального задания МБУК "Дом-музей усадьба Н.Е.Жуковского";расходы на организацию и проведение районных культурно-досуговых мероприятий;расходы на обеспеч. детельности МКУ "Управление по культуре,физической культуре и спорту,туризму и молодежной политике";расходы на обеспечение деятельности Собинской ДМШ, Лакинской ДШИ, Ставровской ДМШ, Собинской ДХШ;расходы на выполнение муниц. задания МБУК Черкутинский СДК;национальный проект "КУЛЬТУРА"-Лакинская ДШИ,Собинская ДМШ,Ставрвоская ДМШ-приобр. музыкальных инструментов,оборудования и материалов;Собинская ДМШ-реализация мероприятий по модернизации муниципальных детских школ искусств,Толпуховская модульная библиотека-приобретение книг,мебели,предметов декора,комп.техники,ремонт электрических сетей,полов,потлков,штор и др.;МБУК Зареченский СДК-кап.ремонт системы отопления,оконных и дверных блоков,кап.ремонт кровли;Дом-музей усадьба Н.Е.Жуковского-приобретение скамеек;МБУК ДК с.Березники-кап.ремонт и др.</t>
  </si>
  <si>
    <t>Муниципальная программа "Охрана окружающей среды и рациональное природопользование на территории Собинского района"</t>
  </si>
  <si>
    <t>Муниципальная программа " Развитие информатизации и обеспчение информирования населения Собинского района средствами массовой информации"</t>
  </si>
  <si>
    <t>Муниципальная программа "Социальная программа  Собинского  района "</t>
  </si>
  <si>
    <t>Мероприятия по оказанию адресной социальной помощи (ежемесячная выплата гражданам, удостоенным звания "Почетный гражданин Собинского района", мероприятия по оказанию адресной социальной помощи из районного бюджета: оказание социальной поддержки военнослужащим, получившим ранение в локальных войнах , Мероприятия по оказанию адресной социальной помощи :  единовременная материальная помощь гражданам, оказавшимся в трудной жизненной ситуации  - погорельцам ; в  связи с трудным материальным положением , расходы на дополнительное пенсионное обеспечение за выслугу лет лиц, замещавших муниципальные должности и должности муниципальной службы;обеспечение равной доступности услуг общественного транспорта для отдельных категорий граждан на пригородных муниципальных маршрутах Собинского района , обеспечение равной доступности услуг общественного транспорта для отдельных категорий граждан Собинского района на пригородном маршруте г.Собинка-г.Лакинск - пенсионеры.</t>
  </si>
  <si>
    <t>Муниципальная программа "Энергосбережение и повышение энергетической эффективности в  Собинском  районе "</t>
  </si>
  <si>
    <t>Среднее значение индикаторов составляет 94,4%.Уровень финансирования составлеят 19,1 %,запланированные мероприятия выполнены в объеме -100%.Среднее значение показателя эффективности программы-71,2 %.программа имеет удовлетворительный уровень эффективности и считается реализуемой.</t>
  </si>
  <si>
    <t xml:space="preserve">Расчет тепла и топлива детского сада "Колокольчик" п.Колокша,расчет часового расхода газа котельной,строительно-монтажные работы котельной д.Курилово,проверка расчетов планируемого иаксимального часового расхода газа котельной детского сада п.Колокша. </t>
  </si>
  <si>
    <t>Степень достижения запланированных результатов по индикаторам составляет 107,7%.Уровень финансироавния реализации программы-100 %.Фактические сроки реализации мероприятий совпадают с запланированными,фактически полученные результаты равны ожидаемым.Программа реализуется с высоким уровнем эффективности.</t>
  </si>
  <si>
    <t>Степень достижения запланированных результатов (достижения целей и задач) составляет 111,6 %,степень соответствия фактических затрат бюджетных средств запланированному уровню составляет 97,1 %,эффективность программы - 0,87,что означает - эффективность МП высокая.</t>
  </si>
  <si>
    <t xml:space="preserve">обеспечение жильем молодых семей (6 семей) ;                                строительство инженерной инфраструктуры сетей газоснабжения,электроснабжения,водоснабжения и водоотведения,а также системы дренажа земельных участков, предоставляемых семьям, имеющим троих и более детей г.Собинка,ул.Ленина,ул.Владимирская,ул.Радужная; работы по внесению изменений в генеральный план МО Колокшанское,МО Воршинское,внес изм в Правила землепользовния и застойки  МО Колокшанское и МО Воршинское,изготовление проекта планировки и проекта межевания территории между д.№ 3 и № 5 по ул.Механизаторов  в д.Васильевка МО Куриловское,разработка градостроительных планов зем.участков,расположенных в п.Ставрово и с/п района,изготовление карт-планов в границы терит.зон Ж-1 и Р-1 д.Крутояк ;                         обеспечение мер социальной поддержки многодетных семей(социальная выплата 7 многодетнм семьям).                                                  </t>
  </si>
  <si>
    <t>Степень достижения запланированных результатов составляет 129,9%,степень достижения запланированного уровня затрат составляет 95,6%,фактические сроки реализации мероприятий соответствуют запланированным,фактически полученные результаты равны ожидаемым.Вывод-программа реализуется с высоким уровнем эффективности.</t>
  </si>
  <si>
    <t xml:space="preserve">            
Выполнены работы по текущему ремонту дорожного покрытия  и содержанию дорог населенных пунктов Собинского района.</t>
  </si>
  <si>
    <t>Степень достижения целей и решения задач МП в целом составляет 100%,степень соответсвия реализованных меропряитий и фактических расходов запланированным уровню затрат и эффективности использования средств составляет 100%.Показатель результативности реализации программы составляет 1,0 -пограммая вляется эффективной.</t>
  </si>
  <si>
    <t>Расходы на обеспечение деятельности МКУ "Управление гражданской обороны и защиты населения" Собинского района; оплата договоров на обслуживание П-166 (ситстема центрального оповещения населения при угрозе или возникновении  ЧС)</t>
  </si>
  <si>
    <t>Муниципальная программа "Реализация молодежной политики на территории  Собинского района "</t>
  </si>
  <si>
    <t>Среднее значение оценки эффективности индикаторов составляет 100 %,оценка степени соответствия зарланированному уровню затрат и эффективности использования средств областного и районного бюджетов составляет 100 %.Значение показателя эффективности программы(К) составляет 1,5.В соответствии с проведенной оценкой программа имеет высокий уровень эффективности.</t>
  </si>
  <si>
    <t>Мероприятия  направленные на повышения уровня гражданско — патриотического воспитания молодежи ( Юнармейский слёт, военно-спортивные сборы, военно-спортивная игра «Зарница» участие в областных сборах (форум «Добросаммит»),  и т. д.с Организация досуговой деятельности направленной на укрепление здоровья молодежи, день молодежи, районный конкурс «Молодые лидеры Собинского района. Выдача стипендий и премий за активное участие в военно- патриотическом движении . Расходы на реализацию проектов — победителей конкурсов в сфере молодежной политики.</t>
  </si>
  <si>
    <t>Муниципальная программа "Обеспечение общественного порядка и профилактика правонарушенйи на территории Собинского района"</t>
  </si>
  <si>
    <t>Степень достижения целей и решения задач МП в целом составляет 100 %,степень соответсвия реализованных меропряитий и фактических расходов запланированным уровню затрат и эффективности использования средств составляет  100%.программа с высоким уровнем эффективности.</t>
  </si>
  <si>
    <t>Оплата интернета и обслуживание видеокамер для системы "Безопасный город"в Собинке,уплата налогов, памятки населению "Осторожно мошенники", поощрение членов народных дружин</t>
  </si>
  <si>
    <t>Расходы на :пакет ПВД для упаковывания сладких подарков от спонсоров,вручение при открытии ДК Рождественно.</t>
  </si>
  <si>
    <t>Степень достижения запланированных результатов по индикаторам составляет 97,3%,степень достижения запалнированного уровня затрат-0 %,фактические сроки реализации мероприятий не совпадают с запланированными,фактически полученные результаты не равны ожидаемым.В соответствии с вышеизложенным считать программу неудовлетворительной.В целях достижения результатов лимиты бюджетных обязательств перенести на 2022 год для проведения новую процедуру торгов.</t>
  </si>
  <si>
    <t xml:space="preserve"> расходы в 2021 году не производились в связи с расторжением контракта с подрядчиком  с ООО "Градиал".</t>
  </si>
  <si>
    <t>Обучение должностных лиц и специалистов.</t>
  </si>
  <si>
    <t>Степень достижения запланированных результатов по индикаторам составляет 125 %,степень достижения запалнированного уровня затрат-100%,фактические сроки реализации мероприятий совпадают с запланированными,фактически полученные результаты равны ожидаемым.В соответствии с вышеизложенным считать программу высокоэффективной.</t>
  </si>
  <si>
    <t>Эффективность подпрограммы 1 -1.имеет эффективный характер,Подпрограмма 2 неэффективна ввиду отсутсвия плановых и фактических показателей.</t>
  </si>
  <si>
    <t>Проведены работы по экспертизе документации на строительстов БМК котельной детского салда д.Колокша,ремонт колодцев-25 штук,модернизация отдельных участков сетей теплоснабжения,холодного водоснабжения,водоотведения в с/п Собинского района,финансирование на увеличение взноса в Уставные фонды муниципальных предприятий ЖКХ.</t>
  </si>
  <si>
    <t>изготовление тематических печатных материалов(памятки,календари)</t>
  </si>
  <si>
    <t>Степень достижения запланированных результатов по индикаторам составляет 105 %,степень достижения запалнированного уровня затрат-100%,фактические сроки реализации мероприятий совпадают с запланированными,фактически полученные результаты равны ожидаемым.В соответствии с вышеизложенным считать программу высокоэффективной.</t>
  </si>
  <si>
    <t xml:space="preserve">Муниципальная программа "Развитие туристического потенциала Собинского района" </t>
  </si>
  <si>
    <t>Создание,наполнение и продвижение промо-сайта,изготовление указателей,щитов,табличек,разработка и поддержка мобильного приложения,создание аудиогида,изготовление буклетов,сувенирной продукции,организация и проведение информационных туров  в рамках нового туристического маршрута "По Суворовским местам"</t>
  </si>
  <si>
    <t>Среднее значение по индикаторам 95,4 %,уровень финансирования реализации мероприятий-69,6 %,Показатель эффективности программы-удовлетворительный.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</si>
</sst>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00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top" wrapText="1" shrinkToFit="1"/>
    </xf>
    <xf numFmtId="177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wrapText="1" shrinkToFi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/>
    </xf>
    <xf numFmtId="177" fontId="0" fillId="0" borderId="0" xfId="0" applyNumberFormat="1" applyAlignment="1">
      <alignment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172" fontId="3" fillId="0" borderId="10" xfId="0" applyNumberFormat="1" applyFont="1" applyFill="1" applyBorder="1" applyAlignment="1">
      <alignment horizontal="center" vertical="center" wrapText="1" shrinkToFit="1"/>
    </xf>
    <xf numFmtId="172" fontId="1" fillId="0" borderId="10" xfId="0" applyNumberFormat="1" applyFont="1" applyFill="1" applyBorder="1" applyAlignment="1">
      <alignment horizontal="center" vertical="center" wrapText="1" shrinkToFit="1"/>
    </xf>
    <xf numFmtId="172" fontId="1" fillId="0" borderId="0" xfId="0" applyNumberFormat="1" applyFont="1" applyFill="1" applyBorder="1" applyAlignment="1">
      <alignment horizontal="center" vertical="center" wrapText="1" shrinkToFit="1"/>
    </xf>
    <xf numFmtId="177" fontId="1" fillId="0" borderId="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wrapText="1"/>
    </xf>
    <xf numFmtId="172" fontId="0" fillId="0" borderId="10" xfId="0" applyNumberForma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 shrinkToFit="1"/>
    </xf>
    <xf numFmtId="177" fontId="3" fillId="33" borderId="10" xfId="0" applyNumberFormat="1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 shrinkToFit="1"/>
    </xf>
    <xf numFmtId="186" fontId="3" fillId="0" borderId="10" xfId="0" applyNumberFormat="1" applyFont="1" applyFill="1" applyBorder="1" applyAlignment="1">
      <alignment horizontal="center" vertical="center" wrapText="1" shrinkToFit="1"/>
    </xf>
    <xf numFmtId="186" fontId="1" fillId="0" borderId="10" xfId="0" applyNumberFormat="1" applyFont="1" applyFill="1" applyBorder="1" applyAlignment="1">
      <alignment horizontal="center" vertical="center" wrapText="1" shrinkToFit="1"/>
    </xf>
    <xf numFmtId="186" fontId="3" fillId="33" borderId="10" xfId="0" applyNumberFormat="1" applyFont="1" applyFill="1" applyBorder="1" applyAlignment="1">
      <alignment horizontal="center" vertical="center" wrapText="1" shrinkToFit="1"/>
    </xf>
    <xf numFmtId="186" fontId="1" fillId="0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 wrapText="1" shrinkToFit="1"/>
    </xf>
    <xf numFmtId="183" fontId="1" fillId="0" borderId="10" xfId="0" applyNumberFormat="1" applyFont="1" applyFill="1" applyBorder="1" applyAlignment="1">
      <alignment horizontal="center" vertical="center" wrapText="1" shrinkToFit="1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0" xfId="0" applyNumberFormat="1" applyFont="1" applyFill="1" applyBorder="1" applyAlignment="1">
      <alignment horizontal="center" vertical="center"/>
    </xf>
    <xf numFmtId="183" fontId="1" fillId="0" borderId="0" xfId="0" applyNumberFormat="1" applyFont="1" applyFill="1" applyBorder="1" applyAlignment="1">
      <alignment horizontal="center" vertical="center" wrapText="1" shrinkToFit="1"/>
    </xf>
    <xf numFmtId="183" fontId="3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/>
    </xf>
    <xf numFmtId="183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 shrinkToFit="1"/>
    </xf>
    <xf numFmtId="2" fontId="5" fillId="0" borderId="12" xfId="0" applyNumberFormat="1" applyFont="1" applyFill="1" applyBorder="1" applyAlignment="1">
      <alignment horizontal="left" vertical="top" wrapText="1"/>
    </xf>
    <xf numFmtId="2" fontId="5" fillId="0" borderId="15" xfId="0" applyNumberFormat="1" applyFont="1" applyFill="1" applyBorder="1" applyAlignment="1">
      <alignment horizontal="left" vertical="top"/>
    </xf>
    <xf numFmtId="2" fontId="5" fillId="0" borderId="11" xfId="0" applyNumberFormat="1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wrapText="1" shrinkToFit="1"/>
    </xf>
    <xf numFmtId="0" fontId="1" fillId="0" borderId="11" xfId="0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wrapText="1" shrinkToFit="1"/>
    </xf>
    <xf numFmtId="2" fontId="1" fillId="0" borderId="15" xfId="0" applyNumberFormat="1" applyFont="1" applyFill="1" applyBorder="1" applyAlignment="1">
      <alignment horizontal="center" wrapText="1" shrinkToFit="1"/>
    </xf>
    <xf numFmtId="2" fontId="1" fillId="0" borderId="11" xfId="0" applyNumberFormat="1" applyFont="1" applyFill="1" applyBorder="1" applyAlignment="1">
      <alignment horizontal="center" wrapText="1" shrinkToFit="1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 shrinkToFit="1"/>
    </xf>
    <xf numFmtId="0" fontId="1" fillId="0" borderId="12" xfId="0" applyFont="1" applyFill="1" applyBorder="1" applyAlignment="1">
      <alignment horizontal="center" vertical="top" wrapText="1" shrinkToFit="1"/>
    </xf>
    <xf numFmtId="0" fontId="1" fillId="0" borderId="15" xfId="0" applyFont="1" applyFill="1" applyBorder="1" applyAlignment="1">
      <alignment horizontal="center" wrapText="1" shrinkToFit="1"/>
    </xf>
    <xf numFmtId="0" fontId="4" fillId="0" borderId="12" xfId="0" applyFont="1" applyFill="1" applyBorder="1" applyAlignment="1">
      <alignment horizontal="center" vertical="top" wrapText="1" shrinkToFit="1"/>
    </xf>
    <xf numFmtId="0" fontId="4" fillId="0" borderId="15" xfId="0" applyFont="1" applyFill="1" applyBorder="1" applyAlignment="1">
      <alignment horizontal="center" vertical="top" wrapText="1" shrinkToFit="1"/>
    </xf>
    <xf numFmtId="172" fontId="1" fillId="0" borderId="12" xfId="0" applyNumberFormat="1" applyFont="1" applyFill="1" applyBorder="1" applyAlignment="1">
      <alignment horizontal="center" vertical="top" wrapText="1" shrinkToFit="1"/>
    </xf>
    <xf numFmtId="172" fontId="1" fillId="0" borderId="15" xfId="0" applyNumberFormat="1" applyFont="1" applyFill="1" applyBorder="1" applyAlignment="1">
      <alignment horizontal="center" vertical="top" wrapText="1" shrinkToFit="1"/>
    </xf>
    <xf numFmtId="0" fontId="1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72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NumberFormat="1" applyFont="1" applyFill="1" applyBorder="1" applyAlignment="1">
      <alignment horizontal="center" vertical="center" wrapText="1" shrinkToFi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7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 shrinkToFit="1"/>
    </xf>
    <xf numFmtId="0" fontId="1" fillId="0" borderId="11" xfId="0" applyFont="1" applyFill="1" applyBorder="1" applyAlignment="1">
      <alignment horizontal="center" vertical="top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1"/>
  <sheetViews>
    <sheetView tabSelected="1" view="pageBreakPreview" zoomScale="93" zoomScaleSheetLayoutView="93" zoomScalePageLayoutView="0" workbookViewId="0" topLeftCell="A1">
      <pane ySplit="4" topLeftCell="A105" activePane="bottomLeft" state="frozen"/>
      <selection pane="topLeft" activeCell="A1" sqref="A1"/>
      <selection pane="bottomLeft" activeCell="J105" sqref="J105:J109"/>
    </sheetView>
  </sheetViews>
  <sheetFormatPr defaultColWidth="9.00390625" defaultRowHeight="12.75"/>
  <cols>
    <col min="1" max="1" width="25.00390625" style="0" customWidth="1"/>
    <col min="2" max="2" width="15.75390625" style="0" customWidth="1"/>
    <col min="3" max="3" width="22.75390625" style="0" customWidth="1"/>
    <col min="4" max="4" width="15.375" style="0" customWidth="1"/>
    <col min="5" max="5" width="16.375" style="6" customWidth="1"/>
    <col min="6" max="6" width="16.375" style="0" customWidth="1"/>
    <col min="7" max="7" width="13.00390625" style="0" customWidth="1"/>
    <col min="8" max="8" width="12.25390625" style="0" customWidth="1"/>
    <col min="9" max="9" width="32.125" style="0" customWidth="1"/>
    <col min="10" max="10" width="19.375" style="5" customWidth="1"/>
    <col min="12" max="12" width="20.125" style="0" customWidth="1"/>
  </cols>
  <sheetData>
    <row r="1" spans="1:10" ht="12.75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2.75">
      <c r="A2" s="4"/>
      <c r="B2" s="4"/>
      <c r="C2" s="4"/>
      <c r="D2" s="4"/>
      <c r="E2" s="4"/>
      <c r="F2" s="4" t="s">
        <v>44</v>
      </c>
      <c r="G2" s="4"/>
      <c r="H2" s="4"/>
      <c r="I2" s="4"/>
      <c r="J2" s="4"/>
    </row>
    <row r="3" spans="1:10" ht="17.25" customHeight="1">
      <c r="A3" s="56" t="s">
        <v>0</v>
      </c>
      <c r="B3" s="51" t="s">
        <v>10</v>
      </c>
      <c r="C3" s="51" t="s">
        <v>12</v>
      </c>
      <c r="D3" s="62" t="s">
        <v>11</v>
      </c>
      <c r="E3" s="57"/>
      <c r="F3" s="57"/>
      <c r="G3" s="51" t="s">
        <v>16</v>
      </c>
      <c r="H3" s="51" t="s">
        <v>19</v>
      </c>
      <c r="I3" s="56" t="s">
        <v>17</v>
      </c>
      <c r="J3" s="54" t="s">
        <v>18</v>
      </c>
    </row>
    <row r="4" spans="1:12" ht="135" customHeight="1">
      <c r="A4" s="57"/>
      <c r="B4" s="61"/>
      <c r="C4" s="55"/>
      <c r="D4" s="9" t="s">
        <v>13</v>
      </c>
      <c r="E4" s="9" t="s">
        <v>14</v>
      </c>
      <c r="F4" s="9" t="s">
        <v>15</v>
      </c>
      <c r="G4" s="53"/>
      <c r="H4" s="53"/>
      <c r="I4" s="57"/>
      <c r="J4" s="55"/>
      <c r="L4" s="11"/>
    </row>
    <row r="5" spans="1:10" ht="15" customHeight="1">
      <c r="A5" s="13">
        <v>1</v>
      </c>
      <c r="B5" s="14">
        <v>2</v>
      </c>
      <c r="C5" s="3">
        <v>3</v>
      </c>
      <c r="D5" s="9">
        <v>4</v>
      </c>
      <c r="E5" s="9">
        <v>5</v>
      </c>
      <c r="F5" s="9">
        <v>6</v>
      </c>
      <c r="G5" s="12">
        <v>7</v>
      </c>
      <c r="H5" s="12">
        <v>8</v>
      </c>
      <c r="I5" s="15">
        <v>9</v>
      </c>
      <c r="J5" s="3">
        <v>10</v>
      </c>
    </row>
    <row r="6" spans="1:10" ht="13.5">
      <c r="A6" s="27" t="s">
        <v>5</v>
      </c>
      <c r="B6" s="36">
        <f>B7+B8+B9+B11+B12+B10</f>
        <v>10634985.57173</v>
      </c>
      <c r="C6" s="36">
        <f>C7+C8+C9+C11+C12+C10</f>
        <v>1800680.43253</v>
      </c>
      <c r="D6" s="36">
        <f>D7+D8+D9+D11+D12+D10</f>
        <v>973606.7</v>
      </c>
      <c r="E6" s="36">
        <f>E7+E8+E9+E11+E12+E10</f>
        <v>1661092.5793199998</v>
      </c>
      <c r="F6" s="36">
        <f aca="true" t="shared" si="0" ref="F6:F44">D6+E6</f>
        <v>2634699.2793199997</v>
      </c>
      <c r="G6" s="28">
        <f aca="true" t="shared" si="1" ref="G6:G39">E6/C6*100</f>
        <v>92.24804964344085</v>
      </c>
      <c r="H6" s="28">
        <f aca="true" t="shared" si="2" ref="H6:H39">F6/B6*100</f>
        <v>24.773886730261086</v>
      </c>
      <c r="I6" s="29"/>
      <c r="J6" s="30"/>
    </row>
    <row r="7" spans="1:10" ht="12.75">
      <c r="A7" s="19" t="s">
        <v>1</v>
      </c>
      <c r="B7" s="34">
        <f aca="true" t="shared" si="3" ref="B7:E9">B14+B20+B25+B30+B35+B40+B45+B51+B56+B61+B66+B71+B76+B81+B86+B91+B96+B101+B106+B111+B118+B123+B128</f>
        <v>930165.0162899999</v>
      </c>
      <c r="C7" s="34">
        <f t="shared" si="3"/>
        <v>115709.20429000001</v>
      </c>
      <c r="D7" s="34">
        <f t="shared" si="3"/>
        <v>247713.4</v>
      </c>
      <c r="E7" s="34">
        <f t="shared" si="3"/>
        <v>112098.12237</v>
      </c>
      <c r="F7" s="34">
        <f t="shared" si="0"/>
        <v>359811.52237</v>
      </c>
      <c r="G7" s="16">
        <f t="shared" si="1"/>
        <v>96.87917487449864</v>
      </c>
      <c r="H7" s="16">
        <f t="shared" si="2"/>
        <v>38.682547297373375</v>
      </c>
      <c r="I7" s="17"/>
      <c r="J7" s="7"/>
    </row>
    <row r="8" spans="1:10" ht="12.75">
      <c r="A8" s="19" t="s">
        <v>2</v>
      </c>
      <c r="B8" s="34">
        <f t="shared" si="3"/>
        <v>5205859.54756</v>
      </c>
      <c r="C8" s="34">
        <f t="shared" si="3"/>
        <v>794242.3099000001</v>
      </c>
      <c r="D8" s="34">
        <f t="shared" si="3"/>
        <v>657077.9</v>
      </c>
      <c r="E8" s="34">
        <f t="shared" si="3"/>
        <v>682769.3393000001</v>
      </c>
      <c r="F8" s="34">
        <f t="shared" si="0"/>
        <v>1339847.2393</v>
      </c>
      <c r="G8" s="16">
        <f t="shared" si="1"/>
        <v>85.96486623659786</v>
      </c>
      <c r="H8" s="16">
        <f t="shared" si="2"/>
        <v>25.737291355238156</v>
      </c>
      <c r="I8" s="17"/>
      <c r="J8" s="7"/>
    </row>
    <row r="9" spans="1:10" ht="12.75">
      <c r="A9" s="19" t="s">
        <v>3</v>
      </c>
      <c r="B9" s="34">
        <f t="shared" si="3"/>
        <v>3636431.0438100006</v>
      </c>
      <c r="C9" s="34">
        <f t="shared" si="3"/>
        <v>749286.90704</v>
      </c>
      <c r="D9" s="34">
        <f t="shared" si="3"/>
        <v>68691.2</v>
      </c>
      <c r="E9" s="34">
        <f t="shared" si="3"/>
        <v>729600.7934999998</v>
      </c>
      <c r="F9" s="34">
        <f t="shared" si="0"/>
        <v>798291.9934999997</v>
      </c>
      <c r="G9" s="16">
        <f t="shared" si="1"/>
        <v>97.3726868366393</v>
      </c>
      <c r="H9" s="16">
        <f t="shared" si="2"/>
        <v>21.952622884431342</v>
      </c>
      <c r="I9" s="17"/>
      <c r="J9" s="7"/>
    </row>
    <row r="10" spans="1:10" ht="12.75">
      <c r="A10" s="19" t="s">
        <v>4</v>
      </c>
      <c r="B10" s="34">
        <f>B17+B23+B28+B33+B38+B43+B48+B54+B59+B64+B69+B74+B84+B89+B94+B99+B104+B109+B114+B121+B126+B131</f>
        <v>696929.16407</v>
      </c>
      <c r="C10" s="34">
        <f>C18+C33+C38+C43+C48+C54+C59+C64+C69+C74+C84+C89+C94+C99+C104+C109+C114+C121+C126+C131</f>
        <v>79500.18907000001</v>
      </c>
      <c r="D10" s="34">
        <f>D17+D23+D28+D33+D38+D43+D48+D54+D59+D64+D69+D74+D84+D89+D94+D99+D104+D109+D114+D121+D126+D131</f>
        <v>62.1</v>
      </c>
      <c r="E10" s="34">
        <f>E18+E33+E38+E43+E48+E54+E59+E64+E69+E74+E84+E89+E94+E99+E104+E109+E114+E121+E126+E131</f>
        <v>77185.78525</v>
      </c>
      <c r="F10" s="34">
        <f t="shared" si="0"/>
        <v>77247.88525</v>
      </c>
      <c r="G10" s="16">
        <f t="shared" si="1"/>
        <v>97.08880714992743</v>
      </c>
      <c r="H10" s="16">
        <f t="shared" si="2"/>
        <v>11.084036833654615</v>
      </c>
      <c r="I10" s="17"/>
      <c r="J10" s="7"/>
    </row>
    <row r="11" spans="1:10" ht="45.75" customHeight="1">
      <c r="A11" s="19" t="str">
        <f aca="true" t="shared" si="4" ref="A11:H11">A23</f>
        <v>за счет источников финансового дефицита районного бюджета</v>
      </c>
      <c r="B11" s="34">
        <f t="shared" si="4"/>
        <v>163162.8</v>
      </c>
      <c r="C11" s="34">
        <f t="shared" si="4"/>
        <v>57799.8</v>
      </c>
      <c r="D11" s="34">
        <f t="shared" si="4"/>
        <v>0</v>
      </c>
      <c r="E11" s="34">
        <f t="shared" si="4"/>
        <v>57799.8</v>
      </c>
      <c r="F11" s="34">
        <f t="shared" si="4"/>
        <v>57799.8</v>
      </c>
      <c r="G11" s="16">
        <f t="shared" si="4"/>
        <v>100</v>
      </c>
      <c r="H11" s="16">
        <f t="shared" si="4"/>
        <v>35.424618846943055</v>
      </c>
      <c r="I11" s="18"/>
      <c r="J11" s="10"/>
    </row>
    <row r="12" spans="1:10" ht="12.75">
      <c r="A12" s="19" t="s">
        <v>35</v>
      </c>
      <c r="B12" s="34">
        <f>B17</f>
        <v>2438</v>
      </c>
      <c r="C12" s="34">
        <f>C17+C79</f>
        <v>4142.02223</v>
      </c>
      <c r="D12" s="34">
        <f>D17</f>
        <v>62.1</v>
      </c>
      <c r="E12" s="34">
        <f>E17+E79+E132</f>
        <v>1638.7389</v>
      </c>
      <c r="F12" s="34">
        <f t="shared" si="0"/>
        <v>1700.8389</v>
      </c>
      <c r="G12" s="16">
        <v>103.6</v>
      </c>
      <c r="H12" s="16">
        <v>0</v>
      </c>
      <c r="I12" s="18"/>
      <c r="J12" s="10"/>
    </row>
    <row r="13" spans="1:11" ht="83.25" customHeight="1">
      <c r="A13" s="19" t="s">
        <v>45</v>
      </c>
      <c r="B13" s="34">
        <f>B14+B15+B16+B17+B18</f>
        <v>605312.91929</v>
      </c>
      <c r="C13" s="34">
        <f>C14+C15+C16+C17+C18</f>
        <v>78718.22455</v>
      </c>
      <c r="D13" s="34">
        <f>D14+D15+D16+D17+D18</f>
        <v>6180.500000000001</v>
      </c>
      <c r="E13" s="34">
        <f>E14+E15+E16+E17+E18</f>
        <v>74064.55788</v>
      </c>
      <c r="F13" s="34">
        <f t="shared" si="0"/>
        <v>80245.05788</v>
      </c>
      <c r="G13" s="16">
        <f t="shared" si="1"/>
        <v>94.08819660681739</v>
      </c>
      <c r="H13" s="16">
        <f t="shared" si="2"/>
        <v>13.256789227978679</v>
      </c>
      <c r="I13" s="65" t="s">
        <v>46</v>
      </c>
      <c r="J13" s="67" t="s">
        <v>47</v>
      </c>
      <c r="K13" s="11"/>
    </row>
    <row r="14" spans="1:10" ht="44.25" customHeight="1">
      <c r="A14" s="9" t="s">
        <v>1</v>
      </c>
      <c r="B14" s="35">
        <v>315630</v>
      </c>
      <c r="C14" s="35">
        <v>32983</v>
      </c>
      <c r="D14" s="35">
        <v>0</v>
      </c>
      <c r="E14" s="35">
        <v>32983</v>
      </c>
      <c r="F14" s="35">
        <f t="shared" si="0"/>
        <v>32983</v>
      </c>
      <c r="G14" s="2">
        <f t="shared" si="1"/>
        <v>100</v>
      </c>
      <c r="H14" s="2">
        <f t="shared" si="2"/>
        <v>10.449893863067516</v>
      </c>
      <c r="I14" s="66"/>
      <c r="J14" s="68"/>
    </row>
    <row r="15" spans="1:10" ht="44.25" customHeight="1">
      <c r="A15" s="9" t="s">
        <v>2</v>
      </c>
      <c r="B15" s="35">
        <v>114631.059</v>
      </c>
      <c r="C15" s="35">
        <v>13592.13534</v>
      </c>
      <c r="D15" s="35">
        <v>5338.8</v>
      </c>
      <c r="E15" s="35">
        <v>11362.802</v>
      </c>
      <c r="F15" s="35">
        <f t="shared" si="0"/>
        <v>16701.602</v>
      </c>
      <c r="G15" s="2">
        <f t="shared" si="1"/>
        <v>83.59835828415169</v>
      </c>
      <c r="H15" s="2">
        <f t="shared" si="2"/>
        <v>14.569874993477988</v>
      </c>
      <c r="I15" s="66"/>
      <c r="J15" s="68"/>
    </row>
    <row r="16" spans="1:10" ht="44.25" customHeight="1">
      <c r="A16" s="9" t="s">
        <v>3</v>
      </c>
      <c r="B16" s="35">
        <v>151750.27529</v>
      </c>
      <c r="C16" s="35">
        <v>22663.71088</v>
      </c>
      <c r="D16" s="35">
        <v>779.6</v>
      </c>
      <c r="E16" s="35">
        <v>22663.71088</v>
      </c>
      <c r="F16" s="35">
        <f t="shared" si="0"/>
        <v>23443.310879999997</v>
      </c>
      <c r="G16" s="2">
        <f t="shared" si="1"/>
        <v>100</v>
      </c>
      <c r="H16" s="2">
        <f t="shared" si="2"/>
        <v>15.448611763767166</v>
      </c>
      <c r="I16" s="66"/>
      <c r="J16" s="68"/>
    </row>
    <row r="17" spans="1:10" ht="44.25" customHeight="1">
      <c r="A17" s="9" t="s">
        <v>36</v>
      </c>
      <c r="B17" s="35">
        <v>2438</v>
      </c>
      <c r="C17" s="35">
        <v>3665.83333</v>
      </c>
      <c r="D17" s="35">
        <v>62.1</v>
      </c>
      <c r="E17" s="35">
        <v>1241.5</v>
      </c>
      <c r="F17" s="35">
        <f t="shared" si="0"/>
        <v>1303.6</v>
      </c>
      <c r="G17" s="2">
        <f t="shared" si="1"/>
        <v>33.86678793713734</v>
      </c>
      <c r="H17" s="2">
        <f t="shared" si="2"/>
        <v>53.470057424118124</v>
      </c>
      <c r="I17" s="66"/>
      <c r="J17" s="68"/>
    </row>
    <row r="18" spans="1:10" ht="198" customHeight="1">
      <c r="A18" s="9" t="s">
        <v>4</v>
      </c>
      <c r="B18" s="35">
        <v>20863.585</v>
      </c>
      <c r="C18" s="35">
        <v>5813.545</v>
      </c>
      <c r="D18" s="35">
        <v>0</v>
      </c>
      <c r="E18" s="35">
        <v>5813.545</v>
      </c>
      <c r="F18" s="35">
        <f t="shared" si="0"/>
        <v>5813.545</v>
      </c>
      <c r="G18" s="2">
        <f t="shared" si="1"/>
        <v>100</v>
      </c>
      <c r="H18" s="2">
        <f t="shared" si="2"/>
        <v>27.864554437791973</v>
      </c>
      <c r="I18" s="66"/>
      <c r="J18" s="68"/>
    </row>
    <row r="19" spans="1:18" ht="144.75" customHeight="1">
      <c r="A19" s="19" t="s">
        <v>6</v>
      </c>
      <c r="B19" s="34">
        <f>B20+B21+B22+B23</f>
        <v>462311.80032</v>
      </c>
      <c r="C19" s="34">
        <f>C20+C21+C22+C23</f>
        <v>204900.63637999998</v>
      </c>
      <c r="D19" s="34">
        <f>D20+D21+D22+D23</f>
        <v>0</v>
      </c>
      <c r="E19" s="34">
        <f>E20+E21+E22+E23</f>
        <v>204900.63637999998</v>
      </c>
      <c r="F19" s="34">
        <f t="shared" si="0"/>
        <v>204900.63637999998</v>
      </c>
      <c r="G19" s="16">
        <f t="shared" si="1"/>
        <v>100</v>
      </c>
      <c r="H19" s="16">
        <f t="shared" si="2"/>
        <v>44.32087527036368</v>
      </c>
      <c r="I19" s="48" t="s">
        <v>40</v>
      </c>
      <c r="J19" s="63" t="s">
        <v>22</v>
      </c>
      <c r="K19" s="1"/>
      <c r="L19" s="1"/>
      <c r="M19" s="1"/>
      <c r="N19" s="1"/>
      <c r="O19" s="1"/>
      <c r="P19" s="1"/>
      <c r="Q19" s="1"/>
      <c r="R19" s="1"/>
    </row>
    <row r="20" spans="1:10" ht="45.75" customHeight="1">
      <c r="A20" s="9" t="s">
        <v>1</v>
      </c>
      <c r="B20" s="35">
        <v>0</v>
      </c>
      <c r="C20" s="35">
        <v>0</v>
      </c>
      <c r="D20" s="35">
        <v>0</v>
      </c>
      <c r="E20" s="35">
        <v>0</v>
      </c>
      <c r="F20" s="35">
        <f t="shared" si="0"/>
        <v>0</v>
      </c>
      <c r="G20" s="2" t="e">
        <f t="shared" si="1"/>
        <v>#DIV/0!</v>
      </c>
      <c r="H20" s="2" t="e">
        <f t="shared" si="2"/>
        <v>#DIV/0!</v>
      </c>
      <c r="I20" s="49"/>
      <c r="J20" s="64"/>
    </row>
    <row r="21" spans="1:10" ht="35.25" customHeight="1">
      <c r="A21" s="9" t="s">
        <v>2</v>
      </c>
      <c r="B21" s="35">
        <v>89109</v>
      </c>
      <c r="C21" s="35">
        <v>19191</v>
      </c>
      <c r="D21" s="35">
        <v>0</v>
      </c>
      <c r="E21" s="35">
        <v>19191</v>
      </c>
      <c r="F21" s="35">
        <f t="shared" si="0"/>
        <v>19191</v>
      </c>
      <c r="G21" s="2">
        <f t="shared" si="1"/>
        <v>100</v>
      </c>
      <c r="H21" s="2">
        <f t="shared" si="2"/>
        <v>21.53654513012154</v>
      </c>
      <c r="I21" s="49"/>
      <c r="J21" s="64"/>
    </row>
    <row r="22" spans="1:10" ht="47.25" customHeight="1">
      <c r="A22" s="9" t="s">
        <v>3</v>
      </c>
      <c r="B22" s="35">
        <v>210040.00032</v>
      </c>
      <c r="C22" s="35">
        <v>127909.83638</v>
      </c>
      <c r="D22" s="35">
        <v>0</v>
      </c>
      <c r="E22" s="35">
        <v>127909.83638</v>
      </c>
      <c r="F22" s="35">
        <f t="shared" si="0"/>
        <v>127909.83638</v>
      </c>
      <c r="G22" s="2">
        <f t="shared" si="1"/>
        <v>100</v>
      </c>
      <c r="H22" s="2">
        <f t="shared" si="2"/>
        <v>60.89784621268658</v>
      </c>
      <c r="I22" s="49"/>
      <c r="J22" s="64"/>
    </row>
    <row r="23" spans="1:10" ht="63.75" customHeight="1">
      <c r="A23" s="9" t="s">
        <v>7</v>
      </c>
      <c r="B23" s="35">
        <v>163162.8</v>
      </c>
      <c r="C23" s="35">
        <v>57799.8</v>
      </c>
      <c r="D23" s="35">
        <v>0</v>
      </c>
      <c r="E23" s="35">
        <v>57799.8</v>
      </c>
      <c r="F23" s="35">
        <f t="shared" si="0"/>
        <v>57799.8</v>
      </c>
      <c r="G23" s="2">
        <f t="shared" si="1"/>
        <v>100</v>
      </c>
      <c r="H23" s="2">
        <f t="shared" si="2"/>
        <v>35.424618846943055</v>
      </c>
      <c r="I23" s="50"/>
      <c r="J23" s="55"/>
    </row>
    <row r="24" spans="1:10" ht="93.75" customHeight="1">
      <c r="A24" s="19" t="s">
        <v>60</v>
      </c>
      <c r="B24" s="34">
        <f>B25+B26+B27+B28</f>
        <v>552</v>
      </c>
      <c r="C24" s="34">
        <f>C25+C26+C27+C28</f>
        <v>92</v>
      </c>
      <c r="D24" s="34">
        <f>D25+D26+D27+D28</f>
        <v>0</v>
      </c>
      <c r="E24" s="34">
        <f>E25+E26+E27+E28</f>
        <v>92</v>
      </c>
      <c r="F24" s="34">
        <f t="shared" si="0"/>
        <v>92</v>
      </c>
      <c r="G24" s="16">
        <f t="shared" si="1"/>
        <v>100</v>
      </c>
      <c r="H24" s="16">
        <f t="shared" si="2"/>
        <v>16.666666666666664</v>
      </c>
      <c r="I24" s="51" t="s">
        <v>49</v>
      </c>
      <c r="J24" s="58" t="s">
        <v>48</v>
      </c>
    </row>
    <row r="25" spans="1:10" ht="12.75">
      <c r="A25" s="9" t="s">
        <v>1</v>
      </c>
      <c r="B25" s="35">
        <v>0</v>
      </c>
      <c r="C25" s="35">
        <v>0</v>
      </c>
      <c r="D25" s="35">
        <v>0</v>
      </c>
      <c r="E25" s="35">
        <v>0</v>
      </c>
      <c r="F25" s="35">
        <f t="shared" si="0"/>
        <v>0</v>
      </c>
      <c r="G25" s="2" t="e">
        <f t="shared" si="1"/>
        <v>#DIV/0!</v>
      </c>
      <c r="H25" s="2" t="e">
        <f t="shared" si="2"/>
        <v>#DIV/0!</v>
      </c>
      <c r="I25" s="52"/>
      <c r="J25" s="59"/>
    </row>
    <row r="26" spans="1:10" ht="12.75">
      <c r="A26" s="9" t="s">
        <v>2</v>
      </c>
      <c r="B26" s="35">
        <v>0</v>
      </c>
      <c r="C26" s="35">
        <v>0</v>
      </c>
      <c r="D26" s="35">
        <v>0</v>
      </c>
      <c r="E26" s="35">
        <v>0</v>
      </c>
      <c r="F26" s="35">
        <f t="shared" si="0"/>
        <v>0</v>
      </c>
      <c r="G26" s="2" t="e">
        <f t="shared" si="1"/>
        <v>#DIV/0!</v>
      </c>
      <c r="H26" s="2" t="e">
        <f t="shared" si="2"/>
        <v>#DIV/0!</v>
      </c>
      <c r="I26" s="52"/>
      <c r="J26" s="59"/>
    </row>
    <row r="27" spans="1:10" ht="12.75">
      <c r="A27" s="9" t="s">
        <v>3</v>
      </c>
      <c r="B27" s="35">
        <v>552</v>
      </c>
      <c r="C27" s="35">
        <v>92</v>
      </c>
      <c r="D27" s="35">
        <v>0</v>
      </c>
      <c r="E27" s="35">
        <v>92</v>
      </c>
      <c r="F27" s="35">
        <f t="shared" si="0"/>
        <v>92</v>
      </c>
      <c r="G27" s="2">
        <f t="shared" si="1"/>
        <v>100</v>
      </c>
      <c r="H27" s="2">
        <f t="shared" si="2"/>
        <v>16.666666666666664</v>
      </c>
      <c r="I27" s="52"/>
      <c r="J27" s="59"/>
    </row>
    <row r="28" spans="1:12" ht="168.75" customHeight="1">
      <c r="A28" s="9" t="s">
        <v>4</v>
      </c>
      <c r="B28" s="35">
        <v>0</v>
      </c>
      <c r="C28" s="35">
        <v>0</v>
      </c>
      <c r="D28" s="35">
        <v>0</v>
      </c>
      <c r="E28" s="35">
        <v>0</v>
      </c>
      <c r="F28" s="35">
        <f t="shared" si="0"/>
        <v>0</v>
      </c>
      <c r="G28" s="2" t="e">
        <f t="shared" si="1"/>
        <v>#DIV/0!</v>
      </c>
      <c r="H28" s="2" t="e">
        <f t="shared" si="2"/>
        <v>#DIV/0!</v>
      </c>
      <c r="I28" s="53"/>
      <c r="J28" s="60"/>
      <c r="L28" s="6"/>
    </row>
    <row r="29" spans="1:10" ht="86.25" customHeight="1">
      <c r="A29" s="19" t="s">
        <v>24</v>
      </c>
      <c r="B29" s="34">
        <f>B30+B31+B32+B33</f>
        <v>520</v>
      </c>
      <c r="C29" s="34">
        <f>C30+C31+C32+C33</f>
        <v>20</v>
      </c>
      <c r="D29" s="34">
        <f>D30+D31+D32+D33</f>
        <v>0</v>
      </c>
      <c r="E29" s="34">
        <f>E30+E31+E32+E33</f>
        <v>20</v>
      </c>
      <c r="F29" s="34">
        <f t="shared" si="0"/>
        <v>20</v>
      </c>
      <c r="G29" s="16">
        <f t="shared" si="1"/>
        <v>100</v>
      </c>
      <c r="H29" s="16">
        <f t="shared" si="2"/>
        <v>3.8461538461538463</v>
      </c>
      <c r="I29" s="72" t="s">
        <v>51</v>
      </c>
      <c r="J29" s="58" t="s">
        <v>50</v>
      </c>
    </row>
    <row r="30" spans="1:10" ht="12.75">
      <c r="A30" s="9" t="s">
        <v>1</v>
      </c>
      <c r="B30" s="35">
        <v>0</v>
      </c>
      <c r="C30" s="35">
        <v>0</v>
      </c>
      <c r="D30" s="35">
        <v>0</v>
      </c>
      <c r="E30" s="35">
        <v>0</v>
      </c>
      <c r="F30" s="35">
        <f t="shared" si="0"/>
        <v>0</v>
      </c>
      <c r="G30" s="2" t="e">
        <f t="shared" si="1"/>
        <v>#DIV/0!</v>
      </c>
      <c r="H30" s="2" t="e">
        <f t="shared" si="2"/>
        <v>#DIV/0!</v>
      </c>
      <c r="I30" s="73"/>
      <c r="J30" s="59"/>
    </row>
    <row r="31" spans="1:10" ht="12.75">
      <c r="A31" s="9" t="s">
        <v>2</v>
      </c>
      <c r="B31" s="35">
        <v>0</v>
      </c>
      <c r="C31" s="35">
        <v>0</v>
      </c>
      <c r="D31" s="35">
        <v>0</v>
      </c>
      <c r="E31" s="35">
        <v>0</v>
      </c>
      <c r="F31" s="35">
        <f t="shared" si="0"/>
        <v>0</v>
      </c>
      <c r="G31" s="2" t="e">
        <f t="shared" si="1"/>
        <v>#DIV/0!</v>
      </c>
      <c r="H31" s="2" t="e">
        <f t="shared" si="2"/>
        <v>#DIV/0!</v>
      </c>
      <c r="I31" s="73"/>
      <c r="J31" s="59"/>
    </row>
    <row r="32" spans="1:10" ht="12.75">
      <c r="A32" s="9" t="s">
        <v>3</v>
      </c>
      <c r="B32" s="35">
        <v>520</v>
      </c>
      <c r="C32" s="35">
        <v>20</v>
      </c>
      <c r="D32" s="35">
        <v>0</v>
      </c>
      <c r="E32" s="35">
        <v>20</v>
      </c>
      <c r="F32" s="35">
        <f t="shared" si="0"/>
        <v>20</v>
      </c>
      <c r="G32" s="2">
        <f t="shared" si="1"/>
        <v>100</v>
      </c>
      <c r="H32" s="2">
        <f t="shared" si="2"/>
        <v>3.8461538461538463</v>
      </c>
      <c r="I32" s="73"/>
      <c r="J32" s="59"/>
    </row>
    <row r="33" spans="1:10" ht="208.5" customHeight="1">
      <c r="A33" s="9" t="s">
        <v>4</v>
      </c>
      <c r="B33" s="35">
        <v>0</v>
      </c>
      <c r="C33" s="35">
        <v>0</v>
      </c>
      <c r="D33" s="35">
        <v>0</v>
      </c>
      <c r="E33" s="35">
        <v>0</v>
      </c>
      <c r="F33" s="35">
        <f t="shared" si="0"/>
        <v>0</v>
      </c>
      <c r="G33" s="2" t="e">
        <f t="shared" si="1"/>
        <v>#DIV/0!</v>
      </c>
      <c r="H33" s="2" t="e">
        <f t="shared" si="2"/>
        <v>#DIV/0!</v>
      </c>
      <c r="I33" s="74"/>
      <c r="J33" s="60"/>
    </row>
    <row r="34" spans="1:10" ht="98.25" customHeight="1">
      <c r="A34" s="21" t="s">
        <v>61</v>
      </c>
      <c r="B34" s="34">
        <f>B35+B36+B37+B38</f>
        <v>54361.54884</v>
      </c>
      <c r="C34" s="34">
        <f>C35+C36+C37+C38</f>
        <v>8681.54884</v>
      </c>
      <c r="D34" s="34">
        <f>D35+D36+D37+D38</f>
        <v>0</v>
      </c>
      <c r="E34" s="34">
        <f>E35+E36+E37+E38</f>
        <v>8681.54884</v>
      </c>
      <c r="F34" s="34">
        <f t="shared" si="0"/>
        <v>8681.54884</v>
      </c>
      <c r="G34" s="16">
        <f t="shared" si="1"/>
        <v>100</v>
      </c>
      <c r="H34" s="16">
        <f t="shared" si="2"/>
        <v>15.970017457655644</v>
      </c>
      <c r="I34" s="69" t="s">
        <v>53</v>
      </c>
      <c r="J34" s="51" t="s">
        <v>52</v>
      </c>
    </row>
    <row r="35" spans="1:10" ht="12.75">
      <c r="A35" s="22" t="s">
        <v>1</v>
      </c>
      <c r="B35" s="35">
        <v>0</v>
      </c>
      <c r="C35" s="35">
        <v>0</v>
      </c>
      <c r="D35" s="35">
        <v>0</v>
      </c>
      <c r="E35" s="35">
        <v>0</v>
      </c>
      <c r="F35" s="35">
        <f t="shared" si="0"/>
        <v>0</v>
      </c>
      <c r="G35" s="2" t="e">
        <f t="shared" si="1"/>
        <v>#DIV/0!</v>
      </c>
      <c r="H35" s="2" t="e">
        <f t="shared" si="2"/>
        <v>#DIV/0!</v>
      </c>
      <c r="I35" s="85"/>
      <c r="J35" s="52"/>
    </row>
    <row r="36" spans="1:10" ht="12.75">
      <c r="A36" s="22" t="s">
        <v>2</v>
      </c>
      <c r="B36" s="35">
        <v>0</v>
      </c>
      <c r="C36" s="35">
        <v>0</v>
      </c>
      <c r="D36" s="35">
        <v>0</v>
      </c>
      <c r="E36" s="35">
        <v>0</v>
      </c>
      <c r="F36" s="35">
        <f t="shared" si="0"/>
        <v>0</v>
      </c>
      <c r="G36" s="2" t="e">
        <f t="shared" si="1"/>
        <v>#DIV/0!</v>
      </c>
      <c r="H36" s="2" t="e">
        <f t="shared" si="2"/>
        <v>#DIV/0!</v>
      </c>
      <c r="I36" s="85"/>
      <c r="J36" s="52"/>
    </row>
    <row r="37" spans="1:10" ht="12.75">
      <c r="A37" s="22" t="s">
        <v>3</v>
      </c>
      <c r="B37" s="35">
        <v>54361.54884</v>
      </c>
      <c r="C37" s="35">
        <v>8681.54884</v>
      </c>
      <c r="D37" s="35">
        <v>0</v>
      </c>
      <c r="E37" s="35">
        <v>8681.54884</v>
      </c>
      <c r="F37" s="35">
        <f t="shared" si="0"/>
        <v>8681.54884</v>
      </c>
      <c r="G37" s="2">
        <f t="shared" si="1"/>
        <v>100</v>
      </c>
      <c r="H37" s="2">
        <f t="shared" si="2"/>
        <v>15.970017457655644</v>
      </c>
      <c r="I37" s="85"/>
      <c r="J37" s="52"/>
    </row>
    <row r="38" spans="1:10" ht="406.5" customHeight="1">
      <c r="A38" s="22" t="s">
        <v>4</v>
      </c>
      <c r="B38" s="35">
        <v>0</v>
      </c>
      <c r="C38" s="35">
        <v>0</v>
      </c>
      <c r="D38" s="35">
        <v>0</v>
      </c>
      <c r="E38" s="35">
        <v>0</v>
      </c>
      <c r="F38" s="35">
        <f t="shared" si="0"/>
        <v>0</v>
      </c>
      <c r="G38" s="2" t="e">
        <f t="shared" si="1"/>
        <v>#DIV/0!</v>
      </c>
      <c r="H38" s="2" t="e">
        <f t="shared" si="2"/>
        <v>#DIV/0!</v>
      </c>
      <c r="I38" s="86"/>
      <c r="J38" s="53"/>
    </row>
    <row r="39" spans="1:10" ht="47.25" customHeight="1">
      <c r="A39" s="21" t="s">
        <v>25</v>
      </c>
      <c r="B39" s="34">
        <f>B40+B41+B42+B43</f>
        <v>5704897.21834</v>
      </c>
      <c r="C39" s="34">
        <f>C40+C41+C42+C43</f>
        <v>941911.51834</v>
      </c>
      <c r="D39" s="34">
        <f>D40+D41+D42+D43</f>
        <v>0</v>
      </c>
      <c r="E39" s="34">
        <f>E40+E41+E42+E43</f>
        <v>933158.75319</v>
      </c>
      <c r="F39" s="34">
        <f t="shared" si="0"/>
        <v>933158.75319</v>
      </c>
      <c r="G39" s="16">
        <f t="shared" si="1"/>
        <v>99.07074444047296</v>
      </c>
      <c r="H39" s="16">
        <f t="shared" si="2"/>
        <v>16.357152766750964</v>
      </c>
      <c r="I39" s="69" t="s">
        <v>55</v>
      </c>
      <c r="J39" s="51" t="s">
        <v>54</v>
      </c>
    </row>
    <row r="40" spans="1:10" ht="12.75">
      <c r="A40" s="22" t="s">
        <v>1</v>
      </c>
      <c r="B40" s="35">
        <v>320436.30429</v>
      </c>
      <c r="C40" s="35">
        <v>51394.90429</v>
      </c>
      <c r="D40" s="35">
        <v>0</v>
      </c>
      <c r="E40" s="35">
        <v>47797.50972</v>
      </c>
      <c r="F40" s="35">
        <f>D40+E40</f>
        <v>47797.50972</v>
      </c>
      <c r="G40" s="2">
        <f aca="true" t="shared" si="5" ref="G40:G72">E40/C40*100</f>
        <v>93.00048395906839</v>
      </c>
      <c r="H40" s="2">
        <f aca="true" t="shared" si="6" ref="H40:H72">F40/B40*100</f>
        <v>14.916384030176083</v>
      </c>
      <c r="I40" s="75"/>
      <c r="J40" s="52"/>
    </row>
    <row r="41" spans="1:10" ht="12.75">
      <c r="A41" s="22" t="s">
        <v>2</v>
      </c>
      <c r="B41" s="35">
        <v>3006211.12566</v>
      </c>
      <c r="C41" s="35">
        <v>494983.62566</v>
      </c>
      <c r="D41" s="35">
        <v>0</v>
      </c>
      <c r="E41" s="35">
        <v>492155.2569</v>
      </c>
      <c r="F41" s="35">
        <f t="shared" si="0"/>
        <v>492155.2569</v>
      </c>
      <c r="G41" s="2">
        <f t="shared" si="5"/>
        <v>99.42859346988928</v>
      </c>
      <c r="H41" s="2">
        <f t="shared" si="6"/>
        <v>16.37128053645765</v>
      </c>
      <c r="I41" s="75"/>
      <c r="J41" s="52"/>
    </row>
    <row r="42" spans="1:10" ht="220.5" customHeight="1">
      <c r="A42" s="22" t="s">
        <v>3</v>
      </c>
      <c r="B42" s="35">
        <v>1895498.88832</v>
      </c>
      <c r="C42" s="35">
        <v>326942.58832</v>
      </c>
      <c r="D42" s="35">
        <v>0</v>
      </c>
      <c r="E42" s="35">
        <v>326929.99032</v>
      </c>
      <c r="F42" s="35">
        <f t="shared" si="0"/>
        <v>326929.99032</v>
      </c>
      <c r="G42" s="2">
        <f t="shared" si="5"/>
        <v>99.99614672408855</v>
      </c>
      <c r="H42" s="2">
        <f t="shared" si="6"/>
        <v>17.24770150668679</v>
      </c>
      <c r="I42" s="75"/>
      <c r="J42" s="52"/>
    </row>
    <row r="43" spans="1:10" ht="409.5" customHeight="1">
      <c r="A43" s="22" t="s">
        <v>4</v>
      </c>
      <c r="B43" s="35">
        <v>482750.90007</v>
      </c>
      <c r="C43" s="35">
        <v>68590.40007</v>
      </c>
      <c r="D43" s="35">
        <v>0</v>
      </c>
      <c r="E43" s="35">
        <v>66275.99625</v>
      </c>
      <c r="F43" s="35">
        <f t="shared" si="0"/>
        <v>66275.99625</v>
      </c>
      <c r="G43" s="2">
        <f t="shared" si="5"/>
        <v>96.62576130531673</v>
      </c>
      <c r="H43" s="2">
        <f t="shared" si="6"/>
        <v>13.728818784261163</v>
      </c>
      <c r="I43" s="93"/>
      <c r="J43" s="53"/>
    </row>
    <row r="44" spans="1:10" ht="66.75" customHeight="1">
      <c r="A44" s="21" t="s">
        <v>26</v>
      </c>
      <c r="B44" s="34">
        <f>B45+B46+B47+B48</f>
        <v>333583.4</v>
      </c>
      <c r="C44" s="34">
        <f>C45+C46+C47+C48</f>
        <v>74431.53163</v>
      </c>
      <c r="D44" s="34">
        <f>D45+D46+D47+D48</f>
        <v>0</v>
      </c>
      <c r="E44" s="34">
        <f>E45+E46+E47+E48</f>
        <v>72773.25935000001</v>
      </c>
      <c r="F44" s="34">
        <f t="shared" si="0"/>
        <v>72773.25935000001</v>
      </c>
      <c r="G44" s="16">
        <f t="shared" si="5"/>
        <v>97.77208362681117</v>
      </c>
      <c r="H44" s="16">
        <f t="shared" si="6"/>
        <v>21.815611733077848</v>
      </c>
      <c r="I44" s="69" t="s">
        <v>56</v>
      </c>
      <c r="J44" s="51" t="s">
        <v>57</v>
      </c>
    </row>
    <row r="45" spans="1:10" ht="12.75">
      <c r="A45" s="22" t="s">
        <v>1</v>
      </c>
      <c r="B45" s="35">
        <v>2622</v>
      </c>
      <c r="C45" s="35">
        <v>0</v>
      </c>
      <c r="D45" s="35">
        <v>0</v>
      </c>
      <c r="E45" s="35">
        <v>0</v>
      </c>
      <c r="F45" s="35">
        <f>E45-C45</f>
        <v>0</v>
      </c>
      <c r="G45" s="2" t="e">
        <f t="shared" si="5"/>
        <v>#DIV/0!</v>
      </c>
      <c r="H45" s="2">
        <f t="shared" si="6"/>
        <v>0</v>
      </c>
      <c r="I45" s="75"/>
      <c r="J45" s="52"/>
    </row>
    <row r="46" spans="1:10" ht="12.75">
      <c r="A46" s="22" t="s">
        <v>2</v>
      </c>
      <c r="B46" s="35">
        <v>103036.4</v>
      </c>
      <c r="C46" s="35">
        <v>11252.8</v>
      </c>
      <c r="D46" s="35">
        <v>0</v>
      </c>
      <c r="E46" s="35">
        <v>11244.036</v>
      </c>
      <c r="F46" s="35">
        <f>D46+E46</f>
        <v>11244.036</v>
      </c>
      <c r="G46" s="2">
        <f t="shared" si="5"/>
        <v>99.92211716195081</v>
      </c>
      <c r="H46" s="2">
        <f t="shared" si="6"/>
        <v>10.912683284742092</v>
      </c>
      <c r="I46" s="75"/>
      <c r="J46" s="52"/>
    </row>
    <row r="47" spans="1:10" ht="12.75">
      <c r="A47" s="22" t="s">
        <v>3</v>
      </c>
      <c r="B47" s="35">
        <v>227925</v>
      </c>
      <c r="C47" s="35">
        <v>63178.73163</v>
      </c>
      <c r="D47" s="35">
        <v>0</v>
      </c>
      <c r="E47" s="35">
        <v>61529.22335</v>
      </c>
      <c r="F47" s="35">
        <f>D47+E47</f>
        <v>61529.22335</v>
      </c>
      <c r="G47" s="2">
        <f t="shared" si="5"/>
        <v>97.38913992503018</v>
      </c>
      <c r="H47" s="2">
        <f t="shared" si="6"/>
        <v>26.995381529011738</v>
      </c>
      <c r="I47" s="75"/>
      <c r="J47" s="52"/>
    </row>
    <row r="48" spans="1:10" ht="409.5" customHeight="1">
      <c r="A48" s="22" t="s">
        <v>4</v>
      </c>
      <c r="B48" s="35">
        <v>0</v>
      </c>
      <c r="C48" s="35">
        <v>0</v>
      </c>
      <c r="D48" s="35">
        <v>0</v>
      </c>
      <c r="E48" s="35">
        <v>0</v>
      </c>
      <c r="F48" s="35">
        <f>E48-C48</f>
        <v>0</v>
      </c>
      <c r="G48" s="2" t="e">
        <f t="shared" si="5"/>
        <v>#DIV/0!</v>
      </c>
      <c r="H48" s="2" t="e">
        <f t="shared" si="6"/>
        <v>#DIV/0!</v>
      </c>
      <c r="I48" s="76"/>
      <c r="J48" s="53"/>
    </row>
    <row r="49" spans="1:10" ht="67.5" customHeight="1">
      <c r="A49" s="22" t="s">
        <v>34</v>
      </c>
      <c r="B49" s="2">
        <v>0</v>
      </c>
      <c r="C49" s="2">
        <v>0</v>
      </c>
      <c r="D49" s="2">
        <v>0</v>
      </c>
      <c r="E49" s="2">
        <v>0</v>
      </c>
      <c r="F49" s="2">
        <f>E49-C49</f>
        <v>0</v>
      </c>
      <c r="G49" s="2" t="e">
        <f t="shared" si="5"/>
        <v>#DIV/0!</v>
      </c>
      <c r="H49" s="2" t="e">
        <f t="shared" si="6"/>
        <v>#DIV/0!</v>
      </c>
      <c r="I49" s="32"/>
      <c r="J49" s="31"/>
    </row>
    <row r="50" spans="1:10" ht="60" customHeight="1">
      <c r="A50" s="21" t="s">
        <v>27</v>
      </c>
      <c r="B50" s="34">
        <f>B51+B52+B53+B54</f>
        <v>640805.8363000001</v>
      </c>
      <c r="C50" s="34">
        <f>C51+C52+C53+C54</f>
        <v>135848.4363</v>
      </c>
      <c r="D50" s="34">
        <f>D51+D52+D53+D54</f>
        <v>0</v>
      </c>
      <c r="E50" s="34">
        <f>E51+E52+E53+E54</f>
        <v>135848.4363</v>
      </c>
      <c r="F50" s="34">
        <f aca="true" t="shared" si="7" ref="F50:F81">D50+E50</f>
        <v>135848.4363</v>
      </c>
      <c r="G50" s="16">
        <f t="shared" si="5"/>
        <v>100</v>
      </c>
      <c r="H50" s="16">
        <f t="shared" si="6"/>
        <v>21.199625316209058</v>
      </c>
      <c r="I50" s="69" t="s">
        <v>59</v>
      </c>
      <c r="J50" s="51" t="s">
        <v>58</v>
      </c>
    </row>
    <row r="51" spans="1:10" ht="12.75">
      <c r="A51" s="22" t="s">
        <v>1</v>
      </c>
      <c r="B51" s="35">
        <v>30669.2</v>
      </c>
      <c r="C51" s="35">
        <v>29844.2</v>
      </c>
      <c r="D51" s="35">
        <v>0</v>
      </c>
      <c r="E51" s="35">
        <v>29844.2</v>
      </c>
      <c r="F51" s="35">
        <f t="shared" si="7"/>
        <v>29844.2</v>
      </c>
      <c r="G51" s="2">
        <f t="shared" si="5"/>
        <v>100</v>
      </c>
      <c r="H51" s="2">
        <f t="shared" si="6"/>
        <v>97.31000482568831</v>
      </c>
      <c r="I51" s="85"/>
      <c r="J51" s="52"/>
    </row>
    <row r="52" spans="1:10" ht="12.75">
      <c r="A52" s="22" t="s">
        <v>2</v>
      </c>
      <c r="B52" s="35">
        <v>89551.8</v>
      </c>
      <c r="C52" s="35">
        <v>18221.4</v>
      </c>
      <c r="D52" s="35">
        <v>0</v>
      </c>
      <c r="E52" s="35">
        <v>18221.4</v>
      </c>
      <c r="F52" s="35">
        <f t="shared" si="7"/>
        <v>18221.4</v>
      </c>
      <c r="G52" s="2">
        <f t="shared" si="5"/>
        <v>100</v>
      </c>
      <c r="H52" s="2">
        <f t="shared" si="6"/>
        <v>20.34732970191554</v>
      </c>
      <c r="I52" s="85"/>
      <c r="J52" s="52"/>
    </row>
    <row r="53" spans="1:10" ht="12.75">
      <c r="A53" s="22" t="s">
        <v>3</v>
      </c>
      <c r="B53" s="35">
        <v>520584.8363</v>
      </c>
      <c r="C53" s="35">
        <v>87782.8363</v>
      </c>
      <c r="D53" s="35">
        <v>0</v>
      </c>
      <c r="E53" s="35">
        <v>87782.8363</v>
      </c>
      <c r="F53" s="35">
        <f t="shared" si="7"/>
        <v>87782.8363</v>
      </c>
      <c r="G53" s="2">
        <f t="shared" si="5"/>
        <v>100</v>
      </c>
      <c r="H53" s="2">
        <f t="shared" si="6"/>
        <v>16.862349837906716</v>
      </c>
      <c r="I53" s="85"/>
      <c r="J53" s="52"/>
    </row>
    <row r="54" spans="1:10" ht="409.5" customHeight="1">
      <c r="A54" s="22" t="s">
        <v>4</v>
      </c>
      <c r="B54" s="35">
        <v>0</v>
      </c>
      <c r="C54" s="35">
        <v>0</v>
      </c>
      <c r="D54" s="35">
        <v>0</v>
      </c>
      <c r="E54" s="35">
        <v>0</v>
      </c>
      <c r="F54" s="35">
        <f t="shared" si="7"/>
        <v>0</v>
      </c>
      <c r="G54" s="2" t="e">
        <f t="shared" si="5"/>
        <v>#DIV/0!</v>
      </c>
      <c r="H54" s="2" t="e">
        <f t="shared" si="6"/>
        <v>#DIV/0!</v>
      </c>
      <c r="I54" s="86"/>
      <c r="J54" s="53"/>
    </row>
    <row r="55" spans="1:10" ht="52.5" customHeight="1">
      <c r="A55" s="21" t="s">
        <v>62</v>
      </c>
      <c r="B55" s="34">
        <f>B56+B57+B58+B59</f>
        <v>55841.55572</v>
      </c>
      <c r="C55" s="34">
        <f>C56+C57+C58+C59</f>
        <v>7136.45572</v>
      </c>
      <c r="D55" s="34">
        <f>D56+D57+D58+D59</f>
        <v>0</v>
      </c>
      <c r="E55" s="34">
        <f>E56+E57+E58+E59</f>
        <v>7090.56543</v>
      </c>
      <c r="F55" s="34">
        <f t="shared" si="7"/>
        <v>7090.56543</v>
      </c>
      <c r="G55" s="16">
        <f t="shared" si="5"/>
        <v>99.35695964775074</v>
      </c>
      <c r="H55" s="16">
        <f t="shared" si="6"/>
        <v>12.697650233015393</v>
      </c>
      <c r="I55" s="69" t="s">
        <v>63</v>
      </c>
      <c r="J55" s="51" t="s">
        <v>41</v>
      </c>
    </row>
    <row r="56" spans="1:10" ht="12.75">
      <c r="A56" s="22" t="s">
        <v>1</v>
      </c>
      <c r="B56" s="35">
        <v>0</v>
      </c>
      <c r="C56" s="35">
        <v>0</v>
      </c>
      <c r="D56" s="35">
        <v>0</v>
      </c>
      <c r="E56" s="35">
        <v>0</v>
      </c>
      <c r="F56" s="35">
        <f t="shared" si="7"/>
        <v>0</v>
      </c>
      <c r="G56" s="2" t="e">
        <f t="shared" si="5"/>
        <v>#DIV/0!</v>
      </c>
      <c r="H56" s="2" t="e">
        <f t="shared" si="6"/>
        <v>#DIV/0!</v>
      </c>
      <c r="I56" s="75"/>
      <c r="J56" s="52"/>
    </row>
    <row r="57" spans="1:10" ht="12.75">
      <c r="A57" s="22" t="s">
        <v>2</v>
      </c>
      <c r="B57" s="35">
        <v>4711.1</v>
      </c>
      <c r="C57" s="35">
        <v>230.8</v>
      </c>
      <c r="D57" s="35">
        <v>0</v>
      </c>
      <c r="E57" s="35">
        <v>184.90971</v>
      </c>
      <c r="F57" s="35">
        <f t="shared" si="7"/>
        <v>184.90971</v>
      </c>
      <c r="G57" s="2">
        <f t="shared" si="5"/>
        <v>80.11685875216637</v>
      </c>
      <c r="H57" s="2">
        <f t="shared" si="6"/>
        <v>3.924979516461123</v>
      </c>
      <c r="I57" s="75"/>
      <c r="J57" s="52"/>
    </row>
    <row r="58" spans="1:10" ht="15.75" customHeight="1">
      <c r="A58" s="22" t="s">
        <v>3</v>
      </c>
      <c r="B58" s="35">
        <v>51130.45572</v>
      </c>
      <c r="C58" s="35">
        <v>6905.65572</v>
      </c>
      <c r="D58" s="35">
        <v>0</v>
      </c>
      <c r="E58" s="35">
        <v>6905.65572</v>
      </c>
      <c r="F58" s="35">
        <f t="shared" si="7"/>
        <v>6905.65572</v>
      </c>
      <c r="G58" s="2">
        <f t="shared" si="5"/>
        <v>100</v>
      </c>
      <c r="H58" s="2">
        <f t="shared" si="6"/>
        <v>13.50595378577627</v>
      </c>
      <c r="I58" s="75"/>
      <c r="J58" s="52"/>
    </row>
    <row r="59" spans="1:10" ht="381.75" customHeight="1">
      <c r="A59" s="22" t="s">
        <v>4</v>
      </c>
      <c r="B59" s="35">
        <v>0</v>
      </c>
      <c r="C59" s="35">
        <v>0</v>
      </c>
      <c r="D59" s="35">
        <v>0</v>
      </c>
      <c r="E59" s="35">
        <v>0</v>
      </c>
      <c r="F59" s="35">
        <f t="shared" si="7"/>
        <v>0</v>
      </c>
      <c r="G59" s="2" t="e">
        <f t="shared" si="5"/>
        <v>#DIV/0!</v>
      </c>
      <c r="H59" s="2" t="e">
        <f t="shared" si="6"/>
        <v>#DIV/0!</v>
      </c>
      <c r="I59" s="76"/>
      <c r="J59" s="53"/>
    </row>
    <row r="60" spans="1:10" ht="117" customHeight="1">
      <c r="A60" s="21" t="s">
        <v>64</v>
      </c>
      <c r="B60" s="34">
        <f>B61+B62+B63+B64</f>
        <v>907.9484</v>
      </c>
      <c r="C60" s="34">
        <f>C61+C62+C63+C64</f>
        <v>507.9484</v>
      </c>
      <c r="D60" s="34">
        <f>D61+D62+D63+D64</f>
        <v>0</v>
      </c>
      <c r="E60" s="34">
        <f>E61+E62+E63+E64</f>
        <v>96.9204</v>
      </c>
      <c r="F60" s="34">
        <f t="shared" si="7"/>
        <v>96.9204</v>
      </c>
      <c r="G60" s="16">
        <f t="shared" si="5"/>
        <v>19.08075702177623</v>
      </c>
      <c r="H60" s="16">
        <f t="shared" si="6"/>
        <v>10.674659485054438</v>
      </c>
      <c r="I60" s="78" t="s">
        <v>66</v>
      </c>
      <c r="J60" s="51" t="s">
        <v>65</v>
      </c>
    </row>
    <row r="61" spans="1:10" ht="12.75">
      <c r="A61" s="22" t="s">
        <v>1</v>
      </c>
      <c r="B61" s="35">
        <v>0</v>
      </c>
      <c r="C61" s="35">
        <v>0</v>
      </c>
      <c r="D61" s="35">
        <v>0</v>
      </c>
      <c r="E61" s="35">
        <v>0</v>
      </c>
      <c r="F61" s="35">
        <f t="shared" si="7"/>
        <v>0</v>
      </c>
      <c r="G61" s="2" t="e">
        <f t="shared" si="5"/>
        <v>#DIV/0!</v>
      </c>
      <c r="H61" s="2" t="e">
        <f t="shared" si="6"/>
        <v>#DIV/0!</v>
      </c>
      <c r="I61" s="73"/>
      <c r="J61" s="52"/>
    </row>
    <row r="62" spans="1:10" ht="12.75">
      <c r="A62" s="22" t="s">
        <v>2</v>
      </c>
      <c r="B62" s="35">
        <v>0</v>
      </c>
      <c r="C62" s="35">
        <v>0</v>
      </c>
      <c r="D62" s="35">
        <v>0</v>
      </c>
      <c r="E62" s="35">
        <v>0</v>
      </c>
      <c r="F62" s="35">
        <f t="shared" si="7"/>
        <v>0</v>
      </c>
      <c r="G62" s="2" t="e">
        <f t="shared" si="5"/>
        <v>#DIV/0!</v>
      </c>
      <c r="H62" s="2" t="e">
        <f t="shared" si="6"/>
        <v>#DIV/0!</v>
      </c>
      <c r="I62" s="73"/>
      <c r="J62" s="52"/>
    </row>
    <row r="63" spans="1:10" ht="12.75">
      <c r="A63" s="22" t="s">
        <v>3</v>
      </c>
      <c r="B63" s="35">
        <v>907.9484</v>
      </c>
      <c r="C63" s="35">
        <v>507.9484</v>
      </c>
      <c r="D63" s="35">
        <v>0</v>
      </c>
      <c r="E63" s="35">
        <v>96.9204</v>
      </c>
      <c r="F63" s="35">
        <f t="shared" si="7"/>
        <v>96.9204</v>
      </c>
      <c r="G63" s="2">
        <f t="shared" si="5"/>
        <v>19.08075702177623</v>
      </c>
      <c r="H63" s="2">
        <f t="shared" si="6"/>
        <v>10.674659485054438</v>
      </c>
      <c r="I63" s="73"/>
      <c r="J63" s="52"/>
    </row>
    <row r="64" spans="1:10" ht="153.75" customHeight="1">
      <c r="A64" s="22" t="s">
        <v>4</v>
      </c>
      <c r="B64" s="35">
        <v>0</v>
      </c>
      <c r="C64" s="35">
        <v>0</v>
      </c>
      <c r="D64" s="35">
        <v>0</v>
      </c>
      <c r="E64" s="35">
        <v>0</v>
      </c>
      <c r="F64" s="35">
        <f t="shared" si="7"/>
        <v>0</v>
      </c>
      <c r="G64" s="2" t="e">
        <f t="shared" si="5"/>
        <v>#DIV/0!</v>
      </c>
      <c r="H64" s="2" t="e">
        <f t="shared" si="6"/>
        <v>#DIV/0!</v>
      </c>
      <c r="I64" s="74"/>
      <c r="J64" s="53"/>
    </row>
    <row r="65" spans="1:10" ht="63.75">
      <c r="A65" s="21" t="s">
        <v>28</v>
      </c>
      <c r="B65" s="34">
        <f>B66+B67+B68+B69</f>
        <v>53311.27205</v>
      </c>
      <c r="C65" s="34">
        <f>C66+C67+C68+C69</f>
        <v>8736.27205</v>
      </c>
      <c r="D65" s="34">
        <f>D66+D67+D68+D69</f>
        <v>0</v>
      </c>
      <c r="E65" s="34">
        <f>E66+E67+E68+E69</f>
        <v>8736.27205</v>
      </c>
      <c r="F65" s="34">
        <f t="shared" si="7"/>
        <v>8736.27205</v>
      </c>
      <c r="G65" s="16">
        <f t="shared" si="5"/>
        <v>100</v>
      </c>
      <c r="H65" s="16">
        <f t="shared" si="6"/>
        <v>16.387288680349542</v>
      </c>
      <c r="I65" s="77" t="s">
        <v>37</v>
      </c>
      <c r="J65" s="54" t="s">
        <v>67</v>
      </c>
    </row>
    <row r="66" spans="1:10" ht="12.75">
      <c r="A66" s="22" t="s">
        <v>1</v>
      </c>
      <c r="B66" s="35">
        <v>0</v>
      </c>
      <c r="C66" s="35">
        <v>0</v>
      </c>
      <c r="D66" s="35">
        <v>0</v>
      </c>
      <c r="E66" s="35">
        <v>0</v>
      </c>
      <c r="F66" s="35">
        <f t="shared" si="7"/>
        <v>0</v>
      </c>
      <c r="G66" s="2" t="e">
        <f t="shared" si="5"/>
        <v>#DIV/0!</v>
      </c>
      <c r="H66" s="2" t="e">
        <f t="shared" si="6"/>
        <v>#DIV/0!</v>
      </c>
      <c r="I66" s="75"/>
      <c r="J66" s="64"/>
    </row>
    <row r="67" spans="1:10" ht="12.75">
      <c r="A67" s="22" t="s">
        <v>2</v>
      </c>
      <c r="B67" s="35">
        <v>0</v>
      </c>
      <c r="C67" s="35">
        <v>0</v>
      </c>
      <c r="D67" s="35">
        <v>0</v>
      </c>
      <c r="E67" s="35">
        <v>0</v>
      </c>
      <c r="F67" s="35">
        <f t="shared" si="7"/>
        <v>0</v>
      </c>
      <c r="G67" s="2" t="e">
        <f t="shared" si="5"/>
        <v>#DIV/0!</v>
      </c>
      <c r="H67" s="2" t="e">
        <f t="shared" si="6"/>
        <v>#DIV/0!</v>
      </c>
      <c r="I67" s="75"/>
      <c r="J67" s="64"/>
    </row>
    <row r="68" spans="1:10" ht="12.75">
      <c r="A68" s="22" t="s">
        <v>3</v>
      </c>
      <c r="B68" s="35">
        <v>53311.27205</v>
      </c>
      <c r="C68" s="35">
        <v>8736.27205</v>
      </c>
      <c r="D68" s="35">
        <v>0</v>
      </c>
      <c r="E68" s="35">
        <v>8736.27205</v>
      </c>
      <c r="F68" s="35">
        <f t="shared" si="7"/>
        <v>8736.27205</v>
      </c>
      <c r="G68" s="2">
        <f t="shared" si="5"/>
        <v>100</v>
      </c>
      <c r="H68" s="2">
        <f t="shared" si="6"/>
        <v>16.387288680349542</v>
      </c>
      <c r="I68" s="75"/>
      <c r="J68" s="64"/>
    </row>
    <row r="69" spans="1:10" ht="189.75" customHeight="1">
      <c r="A69" s="22" t="s">
        <v>4</v>
      </c>
      <c r="B69" s="35">
        <v>0</v>
      </c>
      <c r="C69" s="35">
        <v>0</v>
      </c>
      <c r="D69" s="35">
        <v>0</v>
      </c>
      <c r="E69" s="35">
        <v>0</v>
      </c>
      <c r="F69" s="35">
        <f t="shared" si="7"/>
        <v>0</v>
      </c>
      <c r="G69" s="2" t="e">
        <f t="shared" si="5"/>
        <v>#DIV/0!</v>
      </c>
      <c r="H69" s="2" t="e">
        <f t="shared" si="6"/>
        <v>#DIV/0!</v>
      </c>
      <c r="I69" s="76"/>
      <c r="J69" s="55"/>
    </row>
    <row r="70" spans="1:10" ht="63.75">
      <c r="A70" s="21" t="s">
        <v>8</v>
      </c>
      <c r="B70" s="34">
        <f>B71+B72+B73+B74</f>
        <v>211760.62201</v>
      </c>
      <c r="C70" s="34">
        <f>C71+C72+C73+C74</f>
        <v>40570.37601</v>
      </c>
      <c r="D70" s="34">
        <f>D71+D72+D73+D74</f>
        <v>0</v>
      </c>
      <c r="E70" s="34">
        <f>E71+E72+E73+E74</f>
        <v>39376.501899999996</v>
      </c>
      <c r="F70" s="34">
        <f t="shared" si="7"/>
        <v>39376.501899999996</v>
      </c>
      <c r="G70" s="16">
        <f t="shared" si="5"/>
        <v>97.05727620146845</v>
      </c>
      <c r="H70" s="16">
        <f t="shared" si="6"/>
        <v>18.594817830739334</v>
      </c>
      <c r="I70" s="69" t="s">
        <v>69</v>
      </c>
      <c r="J70" s="51" t="s">
        <v>68</v>
      </c>
    </row>
    <row r="71" spans="1:10" ht="12.75">
      <c r="A71" s="22" t="s">
        <v>1</v>
      </c>
      <c r="B71" s="35">
        <v>13094.112</v>
      </c>
      <c r="C71" s="35">
        <v>1487.1</v>
      </c>
      <c r="D71" s="35">
        <v>0</v>
      </c>
      <c r="E71" s="35">
        <v>1473.41265</v>
      </c>
      <c r="F71" s="35">
        <f t="shared" si="7"/>
        <v>1473.41265</v>
      </c>
      <c r="G71" s="2">
        <f t="shared" si="5"/>
        <v>99.07959451281017</v>
      </c>
      <c r="H71" s="2">
        <f t="shared" si="6"/>
        <v>11.252482413469506</v>
      </c>
      <c r="I71" s="70"/>
      <c r="J71" s="52"/>
    </row>
    <row r="72" spans="1:10" ht="12.75">
      <c r="A72" s="22" t="s">
        <v>2</v>
      </c>
      <c r="B72" s="35">
        <v>123727.114</v>
      </c>
      <c r="C72" s="35">
        <v>29118.1</v>
      </c>
      <c r="D72" s="35">
        <v>0</v>
      </c>
      <c r="E72" s="35">
        <v>27945.08149</v>
      </c>
      <c r="F72" s="35">
        <f t="shared" si="7"/>
        <v>27945.08149</v>
      </c>
      <c r="G72" s="2">
        <f t="shared" si="5"/>
        <v>95.97151424715213</v>
      </c>
      <c r="H72" s="2">
        <f t="shared" si="6"/>
        <v>22.586061039134883</v>
      </c>
      <c r="I72" s="70"/>
      <c r="J72" s="52"/>
    </row>
    <row r="73" spans="1:10" ht="12.75">
      <c r="A73" s="22" t="s">
        <v>3</v>
      </c>
      <c r="B73" s="35">
        <v>26361.93201</v>
      </c>
      <c r="C73" s="35">
        <v>4868.93201</v>
      </c>
      <c r="D73" s="35">
        <v>0</v>
      </c>
      <c r="E73" s="35">
        <v>4861.76376</v>
      </c>
      <c r="F73" s="35">
        <f t="shared" si="7"/>
        <v>4861.76376</v>
      </c>
      <c r="G73" s="2">
        <f aca="true" t="shared" si="8" ref="G73:G109">E73/C73*100</f>
        <v>99.8527757219596</v>
      </c>
      <c r="H73" s="2">
        <f aca="true" t="shared" si="9" ref="H73:H109">F73/B73*100</f>
        <v>18.442365142872546</v>
      </c>
      <c r="I73" s="70"/>
      <c r="J73" s="52"/>
    </row>
    <row r="74" spans="1:10" ht="270.75" customHeight="1">
      <c r="A74" s="22" t="s">
        <v>4</v>
      </c>
      <c r="B74" s="35">
        <v>48577.464</v>
      </c>
      <c r="C74" s="35">
        <v>5096.244</v>
      </c>
      <c r="D74" s="35">
        <v>0</v>
      </c>
      <c r="E74" s="35">
        <v>5096.244</v>
      </c>
      <c r="F74" s="35">
        <f t="shared" si="7"/>
        <v>5096.244</v>
      </c>
      <c r="G74" s="2">
        <f t="shared" si="8"/>
        <v>100</v>
      </c>
      <c r="H74" s="2">
        <f t="shared" si="9"/>
        <v>10.490963464045796</v>
      </c>
      <c r="I74" s="71"/>
      <c r="J74" s="53"/>
    </row>
    <row r="75" spans="1:10" ht="38.25">
      <c r="A75" s="21" t="s">
        <v>29</v>
      </c>
      <c r="B75" s="34">
        <f>B76+B77+B78+B79</f>
        <v>315686.13037</v>
      </c>
      <c r="C75" s="34">
        <f>C76+C77+C78+C79</f>
        <v>106458.13036999998</v>
      </c>
      <c r="D75" s="34">
        <f>D76+D77+D78+D79</f>
        <v>0</v>
      </c>
      <c r="E75" s="34">
        <f>E76+E77+E78+E79</f>
        <v>101704.55747999999</v>
      </c>
      <c r="F75" s="34">
        <f t="shared" si="7"/>
        <v>101704.55747999999</v>
      </c>
      <c r="G75" s="16">
        <f t="shared" si="8"/>
        <v>95.53479581739907</v>
      </c>
      <c r="H75" s="16">
        <f t="shared" si="9"/>
        <v>32.21698633411519</v>
      </c>
      <c r="I75" s="51" t="s">
        <v>71</v>
      </c>
      <c r="J75" s="51" t="s">
        <v>70</v>
      </c>
    </row>
    <row r="76" spans="1:10" ht="44.25" customHeight="1">
      <c r="A76" s="22" t="s">
        <v>1</v>
      </c>
      <c r="B76" s="35">
        <v>0</v>
      </c>
      <c r="C76" s="35">
        <v>0</v>
      </c>
      <c r="D76" s="35">
        <v>0</v>
      </c>
      <c r="E76" s="35">
        <v>0</v>
      </c>
      <c r="F76" s="35">
        <f t="shared" si="7"/>
        <v>0</v>
      </c>
      <c r="G76" s="2" t="e">
        <f t="shared" si="8"/>
        <v>#DIV/0!</v>
      </c>
      <c r="H76" s="2" t="e">
        <f t="shared" si="9"/>
        <v>#DIV/0!</v>
      </c>
      <c r="I76" s="79"/>
      <c r="J76" s="52"/>
    </row>
    <row r="77" spans="1:10" ht="44.25" customHeight="1">
      <c r="A77" s="22" t="s">
        <v>2</v>
      </c>
      <c r="B77" s="35">
        <v>145909.1889</v>
      </c>
      <c r="C77" s="35">
        <v>67076.1889</v>
      </c>
      <c r="D77" s="35">
        <v>0</v>
      </c>
      <c r="E77" s="35">
        <v>63514.37702</v>
      </c>
      <c r="F77" s="35">
        <f t="shared" si="7"/>
        <v>63514.37702</v>
      </c>
      <c r="G77" s="2">
        <f t="shared" si="8"/>
        <v>94.68990123259672</v>
      </c>
      <c r="H77" s="2">
        <f t="shared" si="9"/>
        <v>43.53007339622049</v>
      </c>
      <c r="I77" s="79"/>
      <c r="J77" s="52"/>
    </row>
    <row r="78" spans="1:10" ht="44.25" customHeight="1">
      <c r="A78" s="22" t="s">
        <v>3</v>
      </c>
      <c r="B78" s="35">
        <v>169300.75258</v>
      </c>
      <c r="C78" s="35">
        <v>38905.75257</v>
      </c>
      <c r="D78" s="35">
        <v>0</v>
      </c>
      <c r="E78" s="35">
        <v>37792.94156</v>
      </c>
      <c r="F78" s="35">
        <f t="shared" si="7"/>
        <v>37792.94156</v>
      </c>
      <c r="G78" s="2">
        <f t="shared" si="8"/>
        <v>97.13972629626478</v>
      </c>
      <c r="H78" s="2">
        <f t="shared" si="9"/>
        <v>22.322961347818953</v>
      </c>
      <c r="I78" s="79"/>
      <c r="J78" s="52"/>
    </row>
    <row r="79" spans="1:10" ht="243.75" customHeight="1">
      <c r="A79" s="22" t="s">
        <v>43</v>
      </c>
      <c r="B79" s="35">
        <v>476.18889</v>
      </c>
      <c r="C79" s="35">
        <v>476.1889</v>
      </c>
      <c r="D79" s="35">
        <v>0</v>
      </c>
      <c r="E79" s="35">
        <v>397.2389</v>
      </c>
      <c r="F79" s="35">
        <f t="shared" si="7"/>
        <v>397.2389</v>
      </c>
      <c r="G79" s="2">
        <f t="shared" si="8"/>
        <v>83.42044512167335</v>
      </c>
      <c r="H79" s="2">
        <f t="shared" si="9"/>
        <v>83.42044687350854</v>
      </c>
      <c r="I79" s="80"/>
      <c r="J79" s="53"/>
    </row>
    <row r="80" spans="1:10" ht="140.25">
      <c r="A80" s="21" t="s">
        <v>30</v>
      </c>
      <c r="B80" s="34">
        <f>B81+B82+B83+B84</f>
        <v>42268.91894</v>
      </c>
      <c r="C80" s="34">
        <f>C81+C82+C83+C84</f>
        <v>6295.91894</v>
      </c>
      <c r="D80" s="34">
        <f>D81+D82+D83+D84</f>
        <v>0</v>
      </c>
      <c r="E80" s="34">
        <f>E81+E82+E83+E84</f>
        <v>6295.91894</v>
      </c>
      <c r="F80" s="34">
        <f t="shared" si="7"/>
        <v>6295.91894</v>
      </c>
      <c r="G80" s="16">
        <f t="shared" si="8"/>
        <v>100</v>
      </c>
      <c r="H80" s="16">
        <f t="shared" si="9"/>
        <v>14.894913562698273</v>
      </c>
      <c r="I80" s="51" t="s">
        <v>73</v>
      </c>
      <c r="J80" s="54" t="s">
        <v>72</v>
      </c>
    </row>
    <row r="81" spans="1:10" ht="12.75">
      <c r="A81" s="22" t="s">
        <v>1</v>
      </c>
      <c r="B81" s="35">
        <v>0</v>
      </c>
      <c r="C81" s="35">
        <v>0</v>
      </c>
      <c r="D81" s="35">
        <v>0</v>
      </c>
      <c r="E81" s="35">
        <v>0</v>
      </c>
      <c r="F81" s="35">
        <f t="shared" si="7"/>
        <v>0</v>
      </c>
      <c r="G81" s="2" t="e">
        <f t="shared" si="8"/>
        <v>#DIV/0!</v>
      </c>
      <c r="H81" s="2" t="e">
        <f t="shared" si="9"/>
        <v>#DIV/0!</v>
      </c>
      <c r="I81" s="52"/>
      <c r="J81" s="64"/>
    </row>
    <row r="82" spans="1:10" ht="12.75">
      <c r="A82" s="22" t="s">
        <v>2</v>
      </c>
      <c r="B82" s="35">
        <v>0</v>
      </c>
      <c r="C82" s="35">
        <v>0</v>
      </c>
      <c r="D82" s="35">
        <v>0</v>
      </c>
      <c r="E82" s="35">
        <v>0</v>
      </c>
      <c r="F82" s="35">
        <f aca="true" t="shared" si="10" ref="F82:F110">D82+E82</f>
        <v>0</v>
      </c>
      <c r="G82" s="2" t="e">
        <f t="shared" si="8"/>
        <v>#DIV/0!</v>
      </c>
      <c r="H82" s="2" t="e">
        <f t="shared" si="9"/>
        <v>#DIV/0!</v>
      </c>
      <c r="I82" s="52"/>
      <c r="J82" s="64"/>
    </row>
    <row r="83" spans="1:10" ht="40.5" customHeight="1">
      <c r="A83" s="22" t="s">
        <v>3</v>
      </c>
      <c r="B83" s="35">
        <v>42268.91894</v>
      </c>
      <c r="C83" s="35">
        <v>6295.91894</v>
      </c>
      <c r="D83" s="35">
        <v>0</v>
      </c>
      <c r="E83" s="35">
        <v>6295.91894</v>
      </c>
      <c r="F83" s="35">
        <f t="shared" si="10"/>
        <v>6295.91894</v>
      </c>
      <c r="G83" s="2">
        <f t="shared" si="8"/>
        <v>100</v>
      </c>
      <c r="H83" s="2">
        <f t="shared" si="9"/>
        <v>14.894913562698273</v>
      </c>
      <c r="I83" s="52"/>
      <c r="J83" s="64"/>
    </row>
    <row r="84" spans="1:10" ht="122.25" customHeight="1">
      <c r="A84" s="22" t="s">
        <v>4</v>
      </c>
      <c r="B84" s="35">
        <v>0</v>
      </c>
      <c r="C84" s="35">
        <v>0</v>
      </c>
      <c r="D84" s="35">
        <v>0</v>
      </c>
      <c r="E84" s="35">
        <v>0</v>
      </c>
      <c r="F84" s="35">
        <f t="shared" si="10"/>
        <v>0</v>
      </c>
      <c r="G84" s="2" t="e">
        <f t="shared" si="8"/>
        <v>#DIV/0!</v>
      </c>
      <c r="H84" s="2" t="e">
        <f t="shared" si="9"/>
        <v>#DIV/0!</v>
      </c>
      <c r="I84" s="53"/>
      <c r="J84" s="55"/>
    </row>
    <row r="85" spans="1:10" ht="64.5" customHeight="1">
      <c r="A85" s="21" t="s">
        <v>74</v>
      </c>
      <c r="B85" s="34">
        <f>B86+B87+B88+B89</f>
        <v>1881.341</v>
      </c>
      <c r="C85" s="34">
        <f>C86+C87+C88+C89</f>
        <v>181.341</v>
      </c>
      <c r="D85" s="34">
        <f>D86+D87+D88+D89</f>
        <v>0</v>
      </c>
      <c r="E85" s="34">
        <f>E86+E87+E88+E89</f>
        <v>181.341</v>
      </c>
      <c r="F85" s="34">
        <f t="shared" si="10"/>
        <v>181.341</v>
      </c>
      <c r="G85" s="16">
        <f t="shared" si="8"/>
        <v>100</v>
      </c>
      <c r="H85" s="16">
        <f t="shared" si="9"/>
        <v>9.638922449465568</v>
      </c>
      <c r="I85" s="87" t="s">
        <v>76</v>
      </c>
      <c r="J85" s="62" t="s">
        <v>75</v>
      </c>
    </row>
    <row r="86" spans="1:10" ht="12.75">
      <c r="A86" s="22" t="s">
        <v>1</v>
      </c>
      <c r="B86" s="35">
        <v>0</v>
      </c>
      <c r="C86" s="35">
        <v>0</v>
      </c>
      <c r="D86" s="35">
        <v>0</v>
      </c>
      <c r="E86" s="35">
        <v>0</v>
      </c>
      <c r="F86" s="35">
        <f t="shared" si="10"/>
        <v>0</v>
      </c>
      <c r="G86" s="2" t="e">
        <f t="shared" si="8"/>
        <v>#DIV/0!</v>
      </c>
      <c r="H86" s="2" t="e">
        <f t="shared" si="9"/>
        <v>#DIV/0!</v>
      </c>
      <c r="I86" s="88"/>
      <c r="J86" s="62"/>
    </row>
    <row r="87" spans="1:10" ht="12.75">
      <c r="A87" s="22" t="s">
        <v>2</v>
      </c>
      <c r="B87" s="35">
        <v>85</v>
      </c>
      <c r="C87" s="35">
        <v>85</v>
      </c>
      <c r="D87" s="35">
        <v>0</v>
      </c>
      <c r="E87" s="35">
        <v>85</v>
      </c>
      <c r="F87" s="35">
        <f t="shared" si="10"/>
        <v>85</v>
      </c>
      <c r="G87" s="2">
        <f t="shared" si="8"/>
        <v>100</v>
      </c>
      <c r="H87" s="2">
        <f t="shared" si="9"/>
        <v>100</v>
      </c>
      <c r="I87" s="88"/>
      <c r="J87" s="62"/>
    </row>
    <row r="88" spans="1:10" ht="12.75">
      <c r="A88" s="22" t="s">
        <v>3</v>
      </c>
      <c r="B88" s="35">
        <v>1796.341</v>
      </c>
      <c r="C88" s="35">
        <v>96.341</v>
      </c>
      <c r="D88" s="35">
        <v>0</v>
      </c>
      <c r="E88" s="35">
        <v>96.341</v>
      </c>
      <c r="F88" s="35">
        <f t="shared" si="10"/>
        <v>96.341</v>
      </c>
      <c r="G88" s="2">
        <f t="shared" si="8"/>
        <v>100</v>
      </c>
      <c r="H88" s="2">
        <f t="shared" si="9"/>
        <v>5.363179930759249</v>
      </c>
      <c r="I88" s="88"/>
      <c r="J88" s="62"/>
    </row>
    <row r="89" spans="1:10" ht="198" customHeight="1">
      <c r="A89" s="22" t="s">
        <v>4</v>
      </c>
      <c r="B89" s="35">
        <v>0</v>
      </c>
      <c r="C89" s="35">
        <v>0</v>
      </c>
      <c r="D89" s="35">
        <v>0</v>
      </c>
      <c r="E89" s="35">
        <v>0</v>
      </c>
      <c r="F89" s="35">
        <f t="shared" si="10"/>
        <v>0</v>
      </c>
      <c r="G89" s="2" t="e">
        <f t="shared" si="8"/>
        <v>#DIV/0!</v>
      </c>
      <c r="H89" s="2" t="e">
        <f t="shared" si="9"/>
        <v>#DIV/0!</v>
      </c>
      <c r="I89" s="88"/>
      <c r="J89" s="62"/>
    </row>
    <row r="90" spans="1:10" ht="172.5" customHeight="1">
      <c r="A90" s="21" t="s">
        <v>9</v>
      </c>
      <c r="B90" s="34">
        <f>B91+B92+B93+B94</f>
        <v>5952.17404</v>
      </c>
      <c r="C90" s="34">
        <f>C91+C92+C93+C94</f>
        <v>5812.17404</v>
      </c>
      <c r="D90" s="34">
        <f>D91+D92+D93+D94</f>
        <v>0</v>
      </c>
      <c r="E90" s="34">
        <f>E91+E92+E93+E94</f>
        <v>5812.17404</v>
      </c>
      <c r="F90" s="34">
        <f t="shared" si="10"/>
        <v>5812.17404</v>
      </c>
      <c r="G90" s="16">
        <f t="shared" si="8"/>
        <v>100</v>
      </c>
      <c r="H90" s="16">
        <f t="shared" si="9"/>
        <v>97.64791823862731</v>
      </c>
      <c r="I90" s="89" t="s">
        <v>38</v>
      </c>
      <c r="J90" s="54" t="s">
        <v>20</v>
      </c>
    </row>
    <row r="91" spans="1:10" ht="12.75">
      <c r="A91" s="22" t="s">
        <v>1</v>
      </c>
      <c r="B91" s="35">
        <v>0</v>
      </c>
      <c r="C91" s="35">
        <v>0</v>
      </c>
      <c r="D91" s="35">
        <v>0</v>
      </c>
      <c r="E91" s="35">
        <v>0</v>
      </c>
      <c r="F91" s="35">
        <f t="shared" si="10"/>
        <v>0</v>
      </c>
      <c r="G91" s="2" t="e">
        <f t="shared" si="8"/>
        <v>#DIV/0!</v>
      </c>
      <c r="H91" s="2" t="e">
        <f t="shared" si="9"/>
        <v>#DIV/0!</v>
      </c>
      <c r="I91" s="73"/>
      <c r="J91" s="64"/>
    </row>
    <row r="92" spans="1:10" ht="12.75">
      <c r="A92" s="22" t="s">
        <v>2</v>
      </c>
      <c r="B92" s="35">
        <v>2217.1</v>
      </c>
      <c r="C92" s="35">
        <v>2217.1</v>
      </c>
      <c r="D92" s="35">
        <v>0</v>
      </c>
      <c r="E92" s="35">
        <v>2217.1</v>
      </c>
      <c r="F92" s="35">
        <f t="shared" si="10"/>
        <v>2217.1</v>
      </c>
      <c r="G92" s="2">
        <f t="shared" si="8"/>
        <v>100</v>
      </c>
      <c r="H92" s="2">
        <f t="shared" si="9"/>
        <v>100</v>
      </c>
      <c r="I92" s="73"/>
      <c r="J92" s="64"/>
    </row>
    <row r="93" spans="1:10" ht="12.75">
      <c r="A93" s="22" t="s">
        <v>3</v>
      </c>
      <c r="B93" s="35">
        <v>3735.07404</v>
      </c>
      <c r="C93" s="35">
        <v>3595.07404</v>
      </c>
      <c r="D93" s="35">
        <v>0</v>
      </c>
      <c r="E93" s="35">
        <v>3595.07404</v>
      </c>
      <c r="F93" s="35">
        <f t="shared" si="10"/>
        <v>3595.07404</v>
      </c>
      <c r="G93" s="2">
        <f t="shared" si="8"/>
        <v>100</v>
      </c>
      <c r="H93" s="2">
        <f t="shared" si="9"/>
        <v>96.25174766281206</v>
      </c>
      <c r="I93" s="73"/>
      <c r="J93" s="64"/>
    </row>
    <row r="94" spans="1:10" ht="78.75" customHeight="1">
      <c r="A94" s="22" t="s">
        <v>4</v>
      </c>
      <c r="B94" s="35">
        <v>0</v>
      </c>
      <c r="C94" s="35">
        <v>0</v>
      </c>
      <c r="D94" s="35">
        <v>0</v>
      </c>
      <c r="E94" s="35">
        <v>0</v>
      </c>
      <c r="F94" s="35">
        <f t="shared" si="10"/>
        <v>0</v>
      </c>
      <c r="G94" s="2" t="e">
        <f t="shared" si="8"/>
        <v>#DIV/0!</v>
      </c>
      <c r="H94" s="2" t="e">
        <f t="shared" si="9"/>
        <v>#DIV/0!</v>
      </c>
      <c r="I94" s="74"/>
      <c r="J94" s="55"/>
    </row>
    <row r="95" spans="1:10" ht="117" customHeight="1">
      <c r="A95" s="21" t="s">
        <v>77</v>
      </c>
      <c r="B95" s="34">
        <f>B96+B97+B98+B99</f>
        <v>1999.2</v>
      </c>
      <c r="C95" s="34">
        <f>C96+C97+C98+C99</f>
        <v>434.2</v>
      </c>
      <c r="D95" s="34">
        <f>D96+D97+D98+D99</f>
        <v>0</v>
      </c>
      <c r="E95" s="34">
        <f>E96+E97+E98+E99</f>
        <v>434.2</v>
      </c>
      <c r="F95" s="34">
        <f t="shared" si="10"/>
        <v>434.2</v>
      </c>
      <c r="G95" s="16">
        <f t="shared" si="8"/>
        <v>100</v>
      </c>
      <c r="H95" s="16">
        <f t="shared" si="9"/>
        <v>21.718687474989995</v>
      </c>
      <c r="I95" s="89" t="s">
        <v>79</v>
      </c>
      <c r="J95" s="51" t="s">
        <v>78</v>
      </c>
    </row>
    <row r="96" spans="1:10" ht="12.75">
      <c r="A96" s="22" t="s">
        <v>1</v>
      </c>
      <c r="B96" s="35">
        <v>0</v>
      </c>
      <c r="C96" s="37">
        <v>0</v>
      </c>
      <c r="D96" s="37">
        <v>0</v>
      </c>
      <c r="E96" s="37">
        <v>0</v>
      </c>
      <c r="F96" s="35">
        <f t="shared" si="10"/>
        <v>0</v>
      </c>
      <c r="G96" s="2" t="e">
        <f t="shared" si="8"/>
        <v>#DIV/0!</v>
      </c>
      <c r="H96" s="2" t="e">
        <f t="shared" si="9"/>
        <v>#DIV/0!</v>
      </c>
      <c r="I96" s="90"/>
      <c r="J96" s="52"/>
    </row>
    <row r="97" spans="1:10" ht="12.75">
      <c r="A97" s="22" t="s">
        <v>2</v>
      </c>
      <c r="B97" s="35">
        <v>0</v>
      </c>
      <c r="C97" s="37">
        <v>0</v>
      </c>
      <c r="D97" s="37">
        <v>0</v>
      </c>
      <c r="E97" s="37">
        <v>0</v>
      </c>
      <c r="F97" s="35">
        <f t="shared" si="10"/>
        <v>0</v>
      </c>
      <c r="G97" s="2" t="e">
        <f t="shared" si="8"/>
        <v>#DIV/0!</v>
      </c>
      <c r="H97" s="2" t="e">
        <f t="shared" si="9"/>
        <v>#DIV/0!</v>
      </c>
      <c r="I97" s="90"/>
      <c r="J97" s="52"/>
    </row>
    <row r="98" spans="1:10" ht="12.75">
      <c r="A98" s="22" t="s">
        <v>3</v>
      </c>
      <c r="B98" s="35">
        <v>1999.2</v>
      </c>
      <c r="C98" s="37">
        <v>434.2</v>
      </c>
      <c r="D98" s="37">
        <v>0</v>
      </c>
      <c r="E98" s="37">
        <v>434.2</v>
      </c>
      <c r="F98" s="35">
        <f t="shared" si="10"/>
        <v>434.2</v>
      </c>
      <c r="G98" s="2">
        <f t="shared" si="8"/>
        <v>100</v>
      </c>
      <c r="H98" s="2">
        <f t="shared" si="9"/>
        <v>21.718687474989995</v>
      </c>
      <c r="I98" s="90"/>
      <c r="J98" s="52"/>
    </row>
    <row r="99" spans="1:10" ht="156" customHeight="1">
      <c r="A99" s="22" t="s">
        <v>4</v>
      </c>
      <c r="B99" s="35">
        <v>0</v>
      </c>
      <c r="C99" s="37">
        <v>0</v>
      </c>
      <c r="D99" s="37">
        <v>0</v>
      </c>
      <c r="E99" s="37">
        <v>0</v>
      </c>
      <c r="F99" s="35">
        <f t="shared" si="10"/>
        <v>0</v>
      </c>
      <c r="G99" s="2" t="e">
        <f t="shared" si="8"/>
        <v>#DIV/0!</v>
      </c>
      <c r="H99" s="2" t="e">
        <f t="shared" si="9"/>
        <v>#DIV/0!</v>
      </c>
      <c r="I99" s="91"/>
      <c r="J99" s="53"/>
    </row>
    <row r="100" spans="1:10" ht="74.25" customHeight="1">
      <c r="A100" s="19" t="s">
        <v>31</v>
      </c>
      <c r="B100" s="34">
        <f>B101+B102+B103+B104</f>
        <v>394</v>
      </c>
      <c r="C100" s="34">
        <f>C101+C102+C103+C104</f>
        <v>10</v>
      </c>
      <c r="D100" s="34">
        <f>D101+D102+D103+D104</f>
        <v>0</v>
      </c>
      <c r="E100" s="34">
        <v>10</v>
      </c>
      <c r="F100" s="34">
        <f t="shared" si="10"/>
        <v>10</v>
      </c>
      <c r="G100" s="16">
        <f t="shared" si="8"/>
        <v>100</v>
      </c>
      <c r="H100" s="16">
        <f t="shared" si="9"/>
        <v>2.5380710659898478</v>
      </c>
      <c r="I100" s="81" t="s">
        <v>80</v>
      </c>
      <c r="J100" s="63" t="s">
        <v>42</v>
      </c>
    </row>
    <row r="101" spans="1:10" ht="12.75">
      <c r="A101" s="22" t="s">
        <v>1</v>
      </c>
      <c r="B101" s="35">
        <v>0</v>
      </c>
      <c r="C101" s="35">
        <v>0</v>
      </c>
      <c r="D101" s="35">
        <v>0</v>
      </c>
      <c r="E101" s="35">
        <v>0</v>
      </c>
      <c r="F101" s="35">
        <f t="shared" si="10"/>
        <v>0</v>
      </c>
      <c r="G101" s="2" t="e">
        <f t="shared" si="8"/>
        <v>#DIV/0!</v>
      </c>
      <c r="H101" s="2" t="e">
        <f t="shared" si="9"/>
        <v>#DIV/0!</v>
      </c>
      <c r="I101" s="82"/>
      <c r="J101" s="94"/>
    </row>
    <row r="102" spans="1:10" ht="12.75">
      <c r="A102" s="22" t="s">
        <v>2</v>
      </c>
      <c r="B102" s="35">
        <v>100</v>
      </c>
      <c r="C102" s="35">
        <v>0</v>
      </c>
      <c r="D102" s="35">
        <v>0</v>
      </c>
      <c r="E102" s="35">
        <v>0</v>
      </c>
      <c r="F102" s="35">
        <f t="shared" si="10"/>
        <v>0</v>
      </c>
      <c r="G102" s="2" t="e">
        <f t="shared" si="8"/>
        <v>#DIV/0!</v>
      </c>
      <c r="H102" s="2">
        <f t="shared" si="9"/>
        <v>0</v>
      </c>
      <c r="I102" s="82"/>
      <c r="J102" s="94"/>
    </row>
    <row r="103" spans="1:10" ht="12.75">
      <c r="A103" s="22" t="s">
        <v>3</v>
      </c>
      <c r="B103" s="35">
        <v>294</v>
      </c>
      <c r="C103" s="35">
        <v>10</v>
      </c>
      <c r="D103" s="35">
        <v>0</v>
      </c>
      <c r="E103" s="35">
        <v>10</v>
      </c>
      <c r="F103" s="35">
        <f t="shared" si="10"/>
        <v>10</v>
      </c>
      <c r="G103" s="2">
        <f t="shared" si="8"/>
        <v>100</v>
      </c>
      <c r="H103" s="2">
        <f t="shared" si="9"/>
        <v>3.4013605442176873</v>
      </c>
      <c r="I103" s="82"/>
      <c r="J103" s="94"/>
    </row>
    <row r="104" spans="1:10" ht="181.5" customHeight="1">
      <c r="A104" s="22" t="s">
        <v>4</v>
      </c>
      <c r="B104" s="35">
        <v>0</v>
      </c>
      <c r="C104" s="35">
        <v>0</v>
      </c>
      <c r="D104" s="35">
        <v>0</v>
      </c>
      <c r="E104" s="35">
        <v>0</v>
      </c>
      <c r="F104" s="35">
        <f t="shared" si="10"/>
        <v>0</v>
      </c>
      <c r="G104" s="2" t="e">
        <f t="shared" si="8"/>
        <v>#DIV/0!</v>
      </c>
      <c r="H104" s="2" t="e">
        <f t="shared" si="9"/>
        <v>#DIV/0!</v>
      </c>
      <c r="I104" s="83"/>
      <c r="J104" s="95"/>
    </row>
    <row r="105" spans="1:10" ht="132.75" customHeight="1">
      <c r="A105" s="19" t="s">
        <v>32</v>
      </c>
      <c r="B105" s="34">
        <f>B106+B107+B108+B109</f>
        <v>1832069.2999999998</v>
      </c>
      <c r="C105" s="34">
        <f>C106+C107+C108+C109</f>
        <v>116493</v>
      </c>
      <c r="D105" s="34">
        <f>D106+D107+D108+D109</f>
        <v>884793.1</v>
      </c>
      <c r="E105" s="34">
        <f>E106+E107+E108+E109</f>
        <v>0</v>
      </c>
      <c r="F105" s="34">
        <f t="shared" si="10"/>
        <v>884793.1</v>
      </c>
      <c r="G105" s="16">
        <f t="shared" si="8"/>
        <v>0</v>
      </c>
      <c r="H105" s="16">
        <f t="shared" si="9"/>
        <v>48.29473972409232</v>
      </c>
      <c r="I105" s="84" t="s">
        <v>82</v>
      </c>
      <c r="J105" s="54" t="s">
        <v>81</v>
      </c>
    </row>
    <row r="106" spans="1:10" ht="14.25" customHeight="1">
      <c r="A106" s="22" t="s">
        <v>1</v>
      </c>
      <c r="B106" s="35">
        <v>247713.4</v>
      </c>
      <c r="C106" s="35">
        <v>0</v>
      </c>
      <c r="D106" s="35">
        <v>247713.4</v>
      </c>
      <c r="E106" s="35">
        <v>0</v>
      </c>
      <c r="F106" s="35">
        <f t="shared" si="10"/>
        <v>247713.4</v>
      </c>
      <c r="G106" s="2" t="e">
        <f t="shared" si="8"/>
        <v>#DIV/0!</v>
      </c>
      <c r="H106" s="2">
        <f t="shared" si="9"/>
        <v>100</v>
      </c>
      <c r="I106" s="73"/>
      <c r="J106" s="64"/>
    </row>
    <row r="107" spans="1:10" ht="18" customHeight="1">
      <c r="A107" s="22" t="s">
        <v>2</v>
      </c>
      <c r="B107" s="35">
        <v>1418530.7</v>
      </c>
      <c r="C107" s="35">
        <v>100000</v>
      </c>
      <c r="D107" s="35">
        <v>583081.2</v>
      </c>
      <c r="E107" s="35">
        <v>0</v>
      </c>
      <c r="F107" s="35">
        <f t="shared" si="10"/>
        <v>583081.2</v>
      </c>
      <c r="G107" s="2">
        <f t="shared" si="8"/>
        <v>0</v>
      </c>
      <c r="H107" s="2">
        <f t="shared" si="9"/>
        <v>41.104588007859114</v>
      </c>
      <c r="I107" s="73"/>
      <c r="J107" s="64"/>
    </row>
    <row r="108" spans="1:10" ht="15" customHeight="1">
      <c r="A108" s="22" t="s">
        <v>3</v>
      </c>
      <c r="B108" s="35">
        <v>165825.2</v>
      </c>
      <c r="C108" s="35">
        <v>16493</v>
      </c>
      <c r="D108" s="35">
        <v>53998.5</v>
      </c>
      <c r="E108" s="35">
        <v>0</v>
      </c>
      <c r="F108" s="35">
        <f t="shared" si="10"/>
        <v>53998.5</v>
      </c>
      <c r="G108" s="2">
        <f t="shared" si="8"/>
        <v>0</v>
      </c>
      <c r="H108" s="2">
        <f t="shared" si="9"/>
        <v>32.563506632285076</v>
      </c>
      <c r="I108" s="73"/>
      <c r="J108" s="64"/>
    </row>
    <row r="109" spans="1:10" ht="189" customHeight="1">
      <c r="A109" s="22" t="s">
        <v>4</v>
      </c>
      <c r="B109" s="35">
        <v>0</v>
      </c>
      <c r="C109" s="35">
        <v>0</v>
      </c>
      <c r="D109" s="35">
        <v>0</v>
      </c>
      <c r="E109" s="35">
        <v>0</v>
      </c>
      <c r="F109" s="35">
        <f t="shared" si="10"/>
        <v>0</v>
      </c>
      <c r="G109" s="2" t="e">
        <f t="shared" si="8"/>
        <v>#DIV/0!</v>
      </c>
      <c r="H109" s="2" t="e">
        <f t="shared" si="9"/>
        <v>#DIV/0!</v>
      </c>
      <c r="I109" s="74"/>
      <c r="J109" s="55"/>
    </row>
    <row r="110" spans="1:10" ht="74.25" customHeight="1">
      <c r="A110" s="21" t="s">
        <v>33</v>
      </c>
      <c r="B110" s="38">
        <f>B111+B112+B113+B114</f>
        <v>2094</v>
      </c>
      <c r="C110" s="38">
        <f>C111+C112+C113+C114</f>
        <v>34</v>
      </c>
      <c r="D110" s="38">
        <f>D111+D112+D113+D114</f>
        <v>0</v>
      </c>
      <c r="E110" s="38">
        <f>E111+E112+E113+E114</f>
        <v>34</v>
      </c>
      <c r="F110" s="39">
        <f t="shared" si="10"/>
        <v>34</v>
      </c>
      <c r="G110" s="2">
        <f>E110/C110*100</f>
        <v>100</v>
      </c>
      <c r="H110" s="2">
        <f>F110/B110*100</f>
        <v>1.6236867239732569</v>
      </c>
      <c r="I110" s="51" t="s">
        <v>83</v>
      </c>
      <c r="J110" s="54" t="s">
        <v>84</v>
      </c>
    </row>
    <row r="111" spans="1:10" ht="12.75">
      <c r="A111" s="22" t="s">
        <v>1</v>
      </c>
      <c r="B111" s="40">
        <v>0</v>
      </c>
      <c r="C111" s="40">
        <v>0</v>
      </c>
      <c r="D111" s="40">
        <v>0</v>
      </c>
      <c r="E111" s="40">
        <v>0</v>
      </c>
      <c r="F111" s="39">
        <f>E111-C111</f>
        <v>0</v>
      </c>
      <c r="G111" s="2" t="e">
        <f>E111/C111*100</f>
        <v>#DIV/0!</v>
      </c>
      <c r="H111" s="2" t="e">
        <f>F111/B111*100</f>
        <v>#DIV/0!</v>
      </c>
      <c r="I111" s="52"/>
      <c r="J111" s="64"/>
    </row>
    <row r="112" spans="1:10" ht="12.75">
      <c r="A112" s="22" t="s">
        <v>2</v>
      </c>
      <c r="B112" s="40">
        <v>0</v>
      </c>
      <c r="C112" s="40">
        <v>0</v>
      </c>
      <c r="D112" s="40">
        <v>0</v>
      </c>
      <c r="E112" s="40">
        <v>0</v>
      </c>
      <c r="F112" s="39">
        <f>E112-C112</f>
        <v>0</v>
      </c>
      <c r="G112" s="2" t="e">
        <f>E112/C112*100</f>
        <v>#DIV/0!</v>
      </c>
      <c r="H112" s="2" t="e">
        <f>F112/B112*100</f>
        <v>#DIV/0!</v>
      </c>
      <c r="I112" s="52"/>
      <c r="J112" s="64"/>
    </row>
    <row r="113" spans="1:10" ht="12.75">
      <c r="A113" s="22" t="s">
        <v>3</v>
      </c>
      <c r="B113" s="40">
        <v>2094</v>
      </c>
      <c r="C113" s="40">
        <v>34</v>
      </c>
      <c r="D113" s="40">
        <v>0</v>
      </c>
      <c r="E113" s="40">
        <v>34</v>
      </c>
      <c r="F113" s="39">
        <f>D113+E113</f>
        <v>34</v>
      </c>
      <c r="G113" s="2">
        <f>E113/C113*100</f>
        <v>100</v>
      </c>
      <c r="H113" s="2">
        <f>F113/B113*100</f>
        <v>1.6236867239732569</v>
      </c>
      <c r="I113" s="52"/>
      <c r="J113" s="64"/>
    </row>
    <row r="114" spans="1:10" ht="177" customHeight="1">
      <c r="A114" s="22" t="s">
        <v>4</v>
      </c>
      <c r="B114" s="40">
        <v>0</v>
      </c>
      <c r="C114" s="40">
        <v>0</v>
      </c>
      <c r="D114" s="40">
        <v>0</v>
      </c>
      <c r="E114" s="40">
        <v>0</v>
      </c>
      <c r="F114" s="39">
        <f>E114-C114</f>
        <v>0</v>
      </c>
      <c r="G114" s="2" t="e">
        <f>E114/C114*100</f>
        <v>#DIV/0!</v>
      </c>
      <c r="H114" s="2" t="e">
        <f>F114/B114*100</f>
        <v>#DIV/0!</v>
      </c>
      <c r="I114" s="52"/>
      <c r="J114" s="55"/>
    </row>
    <row r="115" spans="1:10" ht="0.75" customHeight="1">
      <c r="A115" s="23"/>
      <c r="B115" s="41"/>
      <c r="C115" s="41"/>
      <c r="D115" s="41"/>
      <c r="E115" s="41"/>
      <c r="F115" s="42"/>
      <c r="G115" s="24"/>
      <c r="H115" s="24"/>
      <c r="I115" s="33"/>
      <c r="J115" s="8"/>
    </row>
    <row r="116" spans="1:10" ht="0.75" customHeight="1">
      <c r="A116" s="23"/>
      <c r="B116" s="41"/>
      <c r="C116" s="41"/>
      <c r="D116" s="41"/>
      <c r="E116" s="41"/>
      <c r="F116" s="42"/>
      <c r="G116" s="24"/>
      <c r="H116" s="24"/>
      <c r="I116" s="33"/>
      <c r="J116" s="8"/>
    </row>
    <row r="117" spans="1:10" s="20" customFormat="1" ht="63" customHeight="1">
      <c r="A117" s="21" t="s">
        <v>23</v>
      </c>
      <c r="B117" s="43">
        <f>B118+B119+B120+B126</f>
        <v>158004.5</v>
      </c>
      <c r="C117" s="43">
        <f>C118+C119+C120+C126</f>
        <v>58547.65996</v>
      </c>
      <c r="D117" s="43">
        <f>D118+D119+D120+D126</f>
        <v>82571</v>
      </c>
      <c r="E117" s="43">
        <f>E118+E119+E120+E126</f>
        <v>58397.35996</v>
      </c>
      <c r="F117" s="38">
        <f aca="true" t="shared" si="11" ref="F117:F122">D117+E117</f>
        <v>140968.35996</v>
      </c>
      <c r="G117" s="16">
        <f aca="true" t="shared" si="12" ref="G117:G122">E117/C117*100</f>
        <v>99.74328606796125</v>
      </c>
      <c r="H117" s="16">
        <f aca="true" t="shared" si="13" ref="H117:H132">F117/B117*100</f>
        <v>89.21793997006414</v>
      </c>
      <c r="I117" s="51" t="s">
        <v>86</v>
      </c>
      <c r="J117" s="46" t="s">
        <v>85</v>
      </c>
    </row>
    <row r="118" spans="1:10" ht="12.75">
      <c r="A118" s="22" t="s">
        <v>1</v>
      </c>
      <c r="B118" s="40">
        <v>0</v>
      </c>
      <c r="C118" s="40">
        <v>0</v>
      </c>
      <c r="D118" s="40">
        <v>0</v>
      </c>
      <c r="E118" s="40">
        <v>0</v>
      </c>
      <c r="F118" s="39">
        <f t="shared" si="11"/>
        <v>0</v>
      </c>
      <c r="G118" s="2" t="e">
        <f t="shared" si="12"/>
        <v>#DIV/0!</v>
      </c>
      <c r="H118" s="2" t="e">
        <f t="shared" si="13"/>
        <v>#DIV/0!</v>
      </c>
      <c r="I118" s="52"/>
      <c r="J118" s="46"/>
    </row>
    <row r="119" spans="1:10" ht="12.75">
      <c r="A119" s="22" t="s">
        <v>2</v>
      </c>
      <c r="B119" s="40">
        <v>102168.9</v>
      </c>
      <c r="C119" s="40">
        <v>33425.1</v>
      </c>
      <c r="D119" s="40">
        <v>68657.9</v>
      </c>
      <c r="E119" s="40">
        <v>33274.8</v>
      </c>
      <c r="F119" s="39">
        <f t="shared" si="11"/>
        <v>101932.7</v>
      </c>
      <c r="G119" s="2">
        <f t="shared" si="12"/>
        <v>99.55033791970706</v>
      </c>
      <c r="H119" s="2">
        <f t="shared" si="13"/>
        <v>99.76881418905363</v>
      </c>
      <c r="I119" s="52"/>
      <c r="J119" s="46"/>
    </row>
    <row r="120" spans="1:10" ht="12.75">
      <c r="A120" s="22" t="s">
        <v>3</v>
      </c>
      <c r="B120" s="40">
        <v>55835.6</v>
      </c>
      <c r="C120" s="40">
        <v>25122.55996</v>
      </c>
      <c r="D120" s="40">
        <v>13913.1</v>
      </c>
      <c r="E120" s="40">
        <v>25122.55996</v>
      </c>
      <c r="F120" s="39">
        <f t="shared" si="11"/>
        <v>39035.65996</v>
      </c>
      <c r="G120" s="2">
        <f t="shared" si="12"/>
        <v>100</v>
      </c>
      <c r="H120" s="2">
        <f t="shared" si="13"/>
        <v>69.91177664429145</v>
      </c>
      <c r="I120" s="52"/>
      <c r="J120" s="46"/>
    </row>
    <row r="121" spans="1:10" ht="57.75" customHeight="1">
      <c r="A121" s="22" t="s">
        <v>4</v>
      </c>
      <c r="B121" s="40">
        <v>0</v>
      </c>
      <c r="C121" s="40">
        <v>0</v>
      </c>
      <c r="D121" s="40">
        <v>0</v>
      </c>
      <c r="E121" s="40">
        <v>0</v>
      </c>
      <c r="F121" s="39">
        <f t="shared" si="11"/>
        <v>0</v>
      </c>
      <c r="G121" s="2" t="e">
        <f t="shared" si="12"/>
        <v>#DIV/0!</v>
      </c>
      <c r="H121" s="2" t="e">
        <f t="shared" si="13"/>
        <v>#DIV/0!</v>
      </c>
      <c r="I121" s="53"/>
      <c r="J121" s="46"/>
    </row>
    <row r="122" spans="1:10" s="20" customFormat="1" ht="63.75">
      <c r="A122" s="21" t="s">
        <v>39</v>
      </c>
      <c r="B122" s="43">
        <f>B123+B124+B125+B126</f>
        <v>1359.8</v>
      </c>
      <c r="C122" s="43">
        <f>C123+C124+C125+C126</f>
        <v>10</v>
      </c>
      <c r="D122" s="43">
        <f>D123+D124+D125+D126</f>
        <v>0</v>
      </c>
      <c r="E122" s="43">
        <f>E123+E124+E125+E126</f>
        <v>10</v>
      </c>
      <c r="F122" s="38">
        <f t="shared" si="11"/>
        <v>10</v>
      </c>
      <c r="G122" s="16">
        <f t="shared" si="12"/>
        <v>100</v>
      </c>
      <c r="H122" s="16">
        <f t="shared" si="13"/>
        <v>0.7354022650389763</v>
      </c>
      <c r="I122" s="51" t="s">
        <v>87</v>
      </c>
      <c r="J122" s="51" t="s">
        <v>88</v>
      </c>
    </row>
    <row r="123" spans="1:10" ht="12.75">
      <c r="A123" s="22" t="s">
        <v>1</v>
      </c>
      <c r="B123" s="40">
        <v>0</v>
      </c>
      <c r="C123" s="40">
        <v>0</v>
      </c>
      <c r="D123" s="40">
        <v>0</v>
      </c>
      <c r="E123" s="40">
        <v>0</v>
      </c>
      <c r="F123" s="39">
        <v>0</v>
      </c>
      <c r="G123" s="2">
        <v>0</v>
      </c>
      <c r="H123" s="2" t="e">
        <f t="shared" si="13"/>
        <v>#DIV/0!</v>
      </c>
      <c r="I123" s="52"/>
      <c r="J123" s="52"/>
    </row>
    <row r="124" spans="1:10" ht="12.75">
      <c r="A124" s="22" t="s">
        <v>2</v>
      </c>
      <c r="B124" s="40">
        <v>1022</v>
      </c>
      <c r="C124" s="40">
        <v>0</v>
      </c>
      <c r="D124" s="40">
        <v>0</v>
      </c>
      <c r="E124" s="40">
        <v>0</v>
      </c>
      <c r="F124" s="39">
        <f aca="true" t="shared" si="14" ref="F124:F132">D124+E124</f>
        <v>0</v>
      </c>
      <c r="G124" s="2" t="e">
        <f aca="true" t="shared" si="15" ref="G124:G132">E124/C124*100</f>
        <v>#DIV/0!</v>
      </c>
      <c r="H124" s="2">
        <f t="shared" si="13"/>
        <v>0</v>
      </c>
      <c r="I124" s="52"/>
      <c r="J124" s="52"/>
    </row>
    <row r="125" spans="1:10" ht="12.75">
      <c r="A125" s="22" t="s">
        <v>3</v>
      </c>
      <c r="B125" s="40">
        <v>337.8</v>
      </c>
      <c r="C125" s="40">
        <v>10</v>
      </c>
      <c r="D125" s="40">
        <v>0</v>
      </c>
      <c r="E125" s="40">
        <v>10</v>
      </c>
      <c r="F125" s="39">
        <f t="shared" si="14"/>
        <v>10</v>
      </c>
      <c r="G125" s="2">
        <f t="shared" si="15"/>
        <v>100</v>
      </c>
      <c r="H125" s="2">
        <f t="shared" si="13"/>
        <v>2.960331557134399</v>
      </c>
      <c r="I125" s="52"/>
      <c r="J125" s="52"/>
    </row>
    <row r="126" spans="1:10" ht="247.5" customHeight="1">
      <c r="A126" s="22" t="s">
        <v>4</v>
      </c>
      <c r="B126" s="40">
        <v>0</v>
      </c>
      <c r="C126" s="40">
        <v>0</v>
      </c>
      <c r="D126" s="40">
        <v>0</v>
      </c>
      <c r="E126" s="40">
        <v>0</v>
      </c>
      <c r="F126" s="39">
        <f t="shared" si="14"/>
        <v>0</v>
      </c>
      <c r="G126" s="2" t="e">
        <f t="shared" si="15"/>
        <v>#DIV/0!</v>
      </c>
      <c r="H126" s="2" t="e">
        <f t="shared" si="13"/>
        <v>#DIV/0!</v>
      </c>
      <c r="I126" s="53"/>
      <c r="J126" s="53"/>
    </row>
    <row r="127" spans="1:10" s="20" customFormat="1" ht="64.5" customHeight="1">
      <c r="A127" s="21" t="s">
        <v>89</v>
      </c>
      <c r="B127" s="43">
        <f>B128+B129+B130+B131+B132</f>
        <v>4849.06</v>
      </c>
      <c r="C127" s="43">
        <v>4849.06</v>
      </c>
      <c r="D127" s="43">
        <f>D128+D129+D130+D131+D132</f>
        <v>0</v>
      </c>
      <c r="E127" s="43">
        <v>3373.57618</v>
      </c>
      <c r="F127" s="38">
        <f t="shared" si="14"/>
        <v>3373.57618</v>
      </c>
      <c r="G127" s="16">
        <f t="shared" si="15"/>
        <v>69.57175576297261</v>
      </c>
      <c r="H127" s="16">
        <f t="shared" si="13"/>
        <v>69.57175576297261</v>
      </c>
      <c r="I127" s="69" t="s">
        <v>90</v>
      </c>
      <c r="J127" s="69" t="s">
        <v>91</v>
      </c>
    </row>
    <row r="128" spans="1:10" ht="12.75">
      <c r="A128" s="22" t="s">
        <v>1</v>
      </c>
      <c r="B128" s="40">
        <v>0</v>
      </c>
      <c r="C128" s="40">
        <v>0</v>
      </c>
      <c r="D128" s="40">
        <v>0</v>
      </c>
      <c r="E128" s="40">
        <v>0</v>
      </c>
      <c r="F128" s="39">
        <f t="shared" si="14"/>
        <v>0</v>
      </c>
      <c r="G128" s="2" t="e">
        <f t="shared" si="15"/>
        <v>#DIV/0!</v>
      </c>
      <c r="H128" s="2" t="e">
        <f t="shared" si="13"/>
        <v>#DIV/0!</v>
      </c>
      <c r="I128" s="75"/>
      <c r="J128" s="75"/>
    </row>
    <row r="129" spans="1:10" ht="12.75">
      <c r="A129" s="22" t="s">
        <v>2</v>
      </c>
      <c r="B129" s="40">
        <v>4849.06</v>
      </c>
      <c r="C129" s="40">
        <v>4849.06</v>
      </c>
      <c r="D129" s="40">
        <v>0</v>
      </c>
      <c r="E129" s="40">
        <v>3373.57618</v>
      </c>
      <c r="F129" s="39">
        <f t="shared" si="14"/>
        <v>3373.57618</v>
      </c>
      <c r="G129" s="2">
        <f t="shared" si="15"/>
        <v>69.57175576297261</v>
      </c>
      <c r="H129" s="2">
        <f t="shared" si="13"/>
        <v>69.57175576297261</v>
      </c>
      <c r="I129" s="75"/>
      <c r="J129" s="75"/>
    </row>
    <row r="130" spans="1:10" ht="12.75">
      <c r="A130" s="22" t="s">
        <v>3</v>
      </c>
      <c r="B130" s="40">
        <v>0</v>
      </c>
      <c r="C130" s="40">
        <v>0</v>
      </c>
      <c r="D130" s="40">
        <v>0</v>
      </c>
      <c r="E130" s="40">
        <v>0</v>
      </c>
      <c r="F130" s="39">
        <f t="shared" si="14"/>
        <v>0</v>
      </c>
      <c r="G130" s="2" t="e">
        <f t="shared" si="15"/>
        <v>#DIV/0!</v>
      </c>
      <c r="H130" s="2" t="e">
        <f t="shared" si="13"/>
        <v>#DIV/0!</v>
      </c>
      <c r="I130" s="75"/>
      <c r="J130" s="75"/>
    </row>
    <row r="131" spans="1:10" ht="81" customHeight="1">
      <c r="A131" s="22" t="s">
        <v>4</v>
      </c>
      <c r="B131" s="40">
        <v>0</v>
      </c>
      <c r="C131" s="40">
        <v>0</v>
      </c>
      <c r="D131" s="40">
        <v>0</v>
      </c>
      <c r="E131" s="40">
        <v>0</v>
      </c>
      <c r="F131" s="39">
        <f t="shared" si="14"/>
        <v>0</v>
      </c>
      <c r="G131" s="2" t="e">
        <f t="shared" si="15"/>
        <v>#DIV/0!</v>
      </c>
      <c r="H131" s="2" t="e">
        <f t="shared" si="13"/>
        <v>#DIV/0!</v>
      </c>
      <c r="I131" s="75"/>
      <c r="J131" s="75"/>
    </row>
    <row r="132" spans="1:10" ht="41.25" customHeight="1">
      <c r="A132" s="25" t="s">
        <v>35</v>
      </c>
      <c r="B132" s="44">
        <v>0</v>
      </c>
      <c r="C132" s="44">
        <v>0</v>
      </c>
      <c r="D132" s="45">
        <v>0</v>
      </c>
      <c r="E132" s="44">
        <v>0</v>
      </c>
      <c r="F132" s="39">
        <f t="shared" si="14"/>
        <v>0</v>
      </c>
      <c r="G132" s="26" t="e">
        <f t="shared" si="15"/>
        <v>#DIV/0!</v>
      </c>
      <c r="H132" s="26" t="e">
        <f t="shared" si="13"/>
        <v>#DIV/0!</v>
      </c>
      <c r="I132" s="92"/>
      <c r="J132" s="86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ht="12.75">
      <c r="E134" s="5"/>
    </row>
    <row r="135" ht="96.75" customHeight="1">
      <c r="E135" s="5"/>
    </row>
    <row r="136" ht="12.75">
      <c r="E136" s="5"/>
    </row>
    <row r="137" ht="12.75">
      <c r="E137" s="5"/>
    </row>
    <row r="138" ht="12.75">
      <c r="E138" s="5"/>
    </row>
    <row r="139" ht="12.75">
      <c r="E139" s="5"/>
    </row>
    <row r="140" ht="12.75">
      <c r="E140" s="5"/>
    </row>
    <row r="141" ht="12.75">
      <c r="E141" s="5"/>
    </row>
  </sheetData>
  <sheetProtection/>
  <mergeCells count="55">
    <mergeCell ref="I127:I132"/>
    <mergeCell ref="J127:J132"/>
    <mergeCell ref="I122:I126"/>
    <mergeCell ref="J122:J126"/>
    <mergeCell ref="I39:I43"/>
    <mergeCell ref="J110:J114"/>
    <mergeCell ref="J95:J99"/>
    <mergeCell ref="J100:J104"/>
    <mergeCell ref="I110:I114"/>
    <mergeCell ref="I117:I121"/>
    <mergeCell ref="J90:J94"/>
    <mergeCell ref="J65:J69"/>
    <mergeCell ref="J60:J64"/>
    <mergeCell ref="J85:J89"/>
    <mergeCell ref="J70:J74"/>
    <mergeCell ref="J80:J84"/>
    <mergeCell ref="J75:J79"/>
    <mergeCell ref="J105:J109"/>
    <mergeCell ref="I75:I79"/>
    <mergeCell ref="I80:I84"/>
    <mergeCell ref="I100:I104"/>
    <mergeCell ref="I105:I109"/>
    <mergeCell ref="I34:I38"/>
    <mergeCell ref="I85:I89"/>
    <mergeCell ref="I90:I94"/>
    <mergeCell ref="I95:I99"/>
    <mergeCell ref="I50:I54"/>
    <mergeCell ref="I70:I74"/>
    <mergeCell ref="I3:I4"/>
    <mergeCell ref="I29:I33"/>
    <mergeCell ref="I44:I48"/>
    <mergeCell ref="I65:I69"/>
    <mergeCell ref="J50:J54"/>
    <mergeCell ref="I55:I59"/>
    <mergeCell ref="I60:I64"/>
    <mergeCell ref="J29:J33"/>
    <mergeCell ref="G3:G4"/>
    <mergeCell ref="D3:F3"/>
    <mergeCell ref="H3:H4"/>
    <mergeCell ref="J44:J48"/>
    <mergeCell ref="J34:J38"/>
    <mergeCell ref="J39:J43"/>
    <mergeCell ref="J19:J23"/>
    <mergeCell ref="I13:I18"/>
    <mergeCell ref="J13:J18"/>
    <mergeCell ref="J117:J121"/>
    <mergeCell ref="A1:J1"/>
    <mergeCell ref="I19:I23"/>
    <mergeCell ref="I24:I28"/>
    <mergeCell ref="J3:J4"/>
    <mergeCell ref="J55:J59"/>
    <mergeCell ref="A3:A4"/>
    <mergeCell ref="J24:J28"/>
    <mergeCell ref="B3:B4"/>
    <mergeCell ref="C3:C4"/>
  </mergeCells>
  <printOptions/>
  <pageMargins left="0.3937007874015748" right="0.3937007874015748" top="0.3937007874015748" bottom="0.3937007874015748" header="0.3937007874015748" footer="0.31496062992125984"/>
  <pageSetup horizontalDpi="600" verticalDpi="600" orientation="landscape" paperSize="9" scale="54" r:id="rId1"/>
  <rowBreaks count="11" manualBreakCount="11">
    <brk id="17" max="9" man="1"/>
    <brk id="28" max="255" man="1"/>
    <brk id="38" max="255" man="1"/>
    <brk id="49" max="255" man="1"/>
    <brk id="54" max="255" man="1"/>
    <brk id="59" max="255" man="1"/>
    <brk id="69" max="255" man="1"/>
    <brk id="74" max="255" man="1"/>
    <brk id="84" max="255" man="1"/>
    <brk id="94" max="255" man="1"/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meshcheryakova.olga</dc:creator>
  <cp:keywords/>
  <dc:description/>
  <cp:lastModifiedBy>Наталья В. Анохина</cp:lastModifiedBy>
  <cp:lastPrinted>2022-04-04T06:30:37Z</cp:lastPrinted>
  <dcterms:created xsi:type="dcterms:W3CDTF">2017-03-15T06:10:17Z</dcterms:created>
  <dcterms:modified xsi:type="dcterms:W3CDTF">2022-04-04T11:10:37Z</dcterms:modified>
  <cp:category/>
  <cp:version/>
  <cp:contentType/>
  <cp:contentStatus/>
</cp:coreProperties>
</file>